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codeName="ЭтаКнига" defaultThemeVersion="124226"/>
  <workbookProtection workbookPassword="CF72" lockStructure="1"/>
  <bookViews>
    <workbookView xWindow="11970" yWindow="1005" windowWidth="14805" windowHeight="8010" activeTab="1"/>
  </bookViews>
  <sheets>
    <sheet name="Инструкция" sheetId="6" r:id="rId1"/>
    <sheet name="Информация об ОО" sheetId="14" r:id="rId2"/>
    <sheet name="otchet" sheetId="3" r:id="rId3"/>
    <sheet name="служ" sheetId="11" state="hidden" r:id="rId4"/>
  </sheets>
  <definedNames>
    <definedName name="add">#REF!</definedName>
    <definedName name="address">#REF!</definedName>
    <definedName name="book14">#REF!</definedName>
    <definedName name="book5">#REF!</definedName>
    <definedName name="buka">служ!$Q$2:$Q$41</definedName>
    <definedName name="class">служ!$A$70:$A$80</definedName>
    <definedName name="commute">служ!$A$49:$A$56</definedName>
    <definedName name="corr">служ!$A$59:$A$62</definedName>
    <definedName name="danet">служ!$A$45:$A$46</definedName>
    <definedName name="fgos">служ!$AA$4:$AA$9</definedName>
    <definedName name="gender">служ!$O$2:$O$3</definedName>
    <definedName name="gorsel">служ!$A$41:$A$42</definedName>
    <definedName name="klass">служ!$J$2:$J$3</definedName>
    <definedName name="kval">служ!$C$6:$C$10</definedName>
    <definedName name="nasel">служ!$A$29:$A$38</definedName>
    <definedName name="nerusl">служ!$A$94:$A$100</definedName>
    <definedName name="nmb_cl">#REF!</definedName>
    <definedName name="nmb_cl5">#REF!</definedName>
    <definedName name="nmb_cl8">#REF!</definedName>
    <definedName name="nmb_r">#REF!</definedName>
    <definedName name="ocen">служ!$P$2:$P$6</definedName>
    <definedName name="otbor">служ!$A$65:$A$67</definedName>
    <definedName name="otbor2">служ!$A$115</definedName>
    <definedName name="otip">служ!$S$4:$S$5</definedName>
    <definedName name="para">'Информация об ОО'!$U$83:$U$113</definedName>
    <definedName name="parall">служ!$C$2:$C$3</definedName>
    <definedName name="shift">служ!$A$89:$A$91</definedName>
    <definedName name="st_pt">#REF!</definedName>
    <definedName name="st_pt5">#REF!</definedName>
    <definedName name="st_pt8">#REF!</definedName>
    <definedName name="teach">служ!$A$2:$A$26</definedName>
    <definedName name="teach_s">служ!$A$2</definedName>
    <definedName name="v_12">служ!$A$83:$A$85</definedName>
    <definedName name="v_44_1">служ!$A$103:$A$105</definedName>
    <definedName name="v_44_2">служ!$A$108:$A$113</definedName>
    <definedName name="yn_">служ!$E$2:$E$3</definedName>
  </definedNames>
  <calcPr calcId="145621" concurrentCalc="0"/>
</workbook>
</file>

<file path=xl/calcChain.xml><?xml version="1.0" encoding="utf-8"?>
<calcChain xmlns="http://schemas.openxmlformats.org/spreadsheetml/2006/main">
  <c r="A161" i="14" l="1"/>
  <c r="A139" i="14"/>
  <c r="A138" i="14"/>
  <c r="A137" i="14"/>
  <c r="A136" i="14"/>
  <c r="A155" i="14"/>
  <c r="A156" i="14"/>
  <c r="A157" i="14"/>
  <c r="A154" i="14"/>
  <c r="A151" i="14"/>
  <c r="A150" i="14"/>
  <c r="A149" i="14"/>
  <c r="G147" i="14"/>
  <c r="A147" i="14"/>
  <c r="A145" i="14"/>
  <c r="A146" i="14"/>
  <c r="A144" i="14"/>
  <c r="G142" i="14"/>
  <c r="A142" i="14"/>
  <c r="A141" i="14"/>
  <c r="A134" i="14"/>
  <c r="A87" i="14"/>
  <c r="G177" i="14"/>
  <c r="A177" i="14"/>
  <c r="A173" i="14"/>
  <c r="A174" i="14"/>
  <c r="A175" i="14"/>
  <c r="A176" i="14"/>
  <c r="A172" i="14"/>
  <c r="IT1" i="3"/>
  <c r="F185" i="3"/>
  <c r="G185" i="3"/>
  <c r="F183" i="3"/>
  <c r="G183" i="3"/>
  <c r="F184" i="3"/>
  <c r="G184" i="3"/>
  <c r="F179" i="3"/>
  <c r="G179" i="3"/>
  <c r="F180" i="3"/>
  <c r="G180" i="3"/>
  <c r="F181" i="3"/>
  <c r="G181" i="3"/>
  <c r="F182" i="3"/>
  <c r="G182" i="3"/>
  <c r="F174" i="3"/>
  <c r="G174" i="3"/>
  <c r="F175" i="3"/>
  <c r="G175" i="3"/>
  <c r="F176" i="3"/>
  <c r="G176" i="3"/>
  <c r="F177" i="3"/>
  <c r="G177" i="3"/>
  <c r="F178" i="3"/>
  <c r="G178" i="3"/>
  <c r="F169" i="3"/>
  <c r="G169" i="3"/>
  <c r="F170" i="3"/>
  <c r="G170" i="3"/>
  <c r="F171" i="3"/>
  <c r="G171" i="3"/>
  <c r="F172" i="3"/>
  <c r="G172" i="3"/>
  <c r="F173" i="3"/>
  <c r="G173" i="3"/>
  <c r="F166" i="3"/>
  <c r="G166" i="3"/>
  <c r="F167" i="3"/>
  <c r="G167" i="3"/>
  <c r="F168" i="3"/>
  <c r="G168" i="3"/>
  <c r="F11" i="3"/>
  <c r="G11" i="3"/>
  <c r="F12" i="3"/>
  <c r="G12" i="3"/>
  <c r="F13" i="3"/>
  <c r="G13" i="3"/>
  <c r="F14" i="3"/>
  <c r="G14" i="3"/>
  <c r="F15" i="3"/>
  <c r="G15" i="3"/>
  <c r="F16" i="3"/>
  <c r="G16" i="3"/>
  <c r="F17" i="3"/>
  <c r="G17" i="3"/>
  <c r="F18" i="3"/>
  <c r="G18" i="3"/>
  <c r="F19" i="3"/>
  <c r="G19" i="3"/>
  <c r="F20" i="3"/>
  <c r="G20" i="3"/>
  <c r="F21" i="3"/>
  <c r="G21" i="3"/>
  <c r="F22" i="3"/>
  <c r="G22" i="3"/>
  <c r="F23" i="3"/>
  <c r="G23" i="3"/>
  <c r="F24" i="3"/>
  <c r="G24" i="3"/>
  <c r="F25" i="3"/>
  <c r="G25" i="3"/>
  <c r="F26" i="3"/>
  <c r="G26" i="3"/>
  <c r="F27" i="3"/>
  <c r="G27" i="3"/>
  <c r="F28" i="3"/>
  <c r="G28" i="3"/>
  <c r="F29" i="3"/>
  <c r="G29" i="3"/>
  <c r="F30" i="3"/>
  <c r="G30" i="3"/>
  <c r="F31" i="3"/>
  <c r="G31" i="3"/>
  <c r="F32" i="3"/>
  <c r="G27" i="14"/>
  <c r="G32" i="3"/>
  <c r="F33" i="3"/>
  <c r="G28" i="14"/>
  <c r="G33" i="3"/>
  <c r="F34" i="3"/>
  <c r="G29" i="14"/>
  <c r="G34" i="3"/>
  <c r="F35" i="3"/>
  <c r="G30" i="14"/>
  <c r="G35" i="3"/>
  <c r="F36" i="3"/>
  <c r="G31" i="14"/>
  <c r="G36" i="3"/>
  <c r="F37" i="3"/>
  <c r="G32" i="14"/>
  <c r="G37" i="3"/>
  <c r="F38" i="3"/>
  <c r="G33" i="14"/>
  <c r="G38" i="3"/>
  <c r="F39" i="3"/>
  <c r="G34" i="14"/>
  <c r="G39" i="3"/>
  <c r="F40" i="3"/>
  <c r="G35" i="14"/>
  <c r="G40" i="3"/>
  <c r="F41" i="3"/>
  <c r="G36" i="14"/>
  <c r="G41" i="3"/>
  <c r="F42" i="3"/>
  <c r="G37" i="14"/>
  <c r="G42" i="3"/>
  <c r="F43" i="3"/>
  <c r="G43" i="3"/>
  <c r="F44" i="3"/>
  <c r="G44" i="3"/>
  <c r="F45" i="3"/>
  <c r="G45" i="3"/>
  <c r="F46" i="3"/>
  <c r="G46" i="3"/>
  <c r="F47" i="3"/>
  <c r="G47" i="3"/>
  <c r="F48" i="3"/>
  <c r="G48" i="3"/>
  <c r="F49" i="3"/>
  <c r="G49" i="3"/>
  <c r="F50" i="3"/>
  <c r="G50" i="3"/>
  <c r="F51" i="3"/>
  <c r="G51" i="3"/>
  <c r="F52" i="3"/>
  <c r="G52" i="3"/>
  <c r="F53" i="3"/>
  <c r="G53" i="3"/>
  <c r="F54" i="3"/>
  <c r="G54" i="3"/>
  <c r="F55" i="3"/>
  <c r="G55" i="3"/>
  <c r="F56" i="3"/>
  <c r="G56" i="3"/>
  <c r="F57" i="3"/>
  <c r="G57" i="3"/>
  <c r="F58" i="3"/>
  <c r="G58" i="3"/>
  <c r="F59" i="3"/>
  <c r="G59" i="3"/>
  <c r="F60" i="3"/>
  <c r="G60" i="3"/>
  <c r="F61" i="3"/>
  <c r="G61" i="3"/>
  <c r="F62" i="3"/>
  <c r="G62" i="3"/>
  <c r="F63" i="3"/>
  <c r="G63" i="3"/>
  <c r="F64" i="3"/>
  <c r="G64" i="3"/>
  <c r="F65" i="3"/>
  <c r="G65" i="3"/>
  <c r="F66" i="3"/>
  <c r="G66" i="3"/>
  <c r="F67" i="3"/>
  <c r="G67" i="3"/>
  <c r="F68" i="3"/>
  <c r="G68" i="3"/>
  <c r="F69" i="3"/>
  <c r="G69" i="3"/>
  <c r="F70" i="3"/>
  <c r="G70" i="3"/>
  <c r="F71" i="3"/>
  <c r="G71" i="3"/>
  <c r="F72" i="3"/>
  <c r="G72" i="3"/>
  <c r="F73" i="3"/>
  <c r="G73" i="3"/>
  <c r="F74" i="3"/>
  <c r="G74" i="3"/>
  <c r="F75" i="3"/>
  <c r="G75" i="3"/>
  <c r="F76" i="3"/>
  <c r="G76" i="3"/>
  <c r="F77" i="3"/>
  <c r="G77" i="3"/>
  <c r="F78" i="3"/>
  <c r="G78" i="3"/>
  <c r="F79" i="3"/>
  <c r="G79" i="3"/>
  <c r="F80" i="3"/>
  <c r="G80" i="3"/>
  <c r="F81" i="3"/>
  <c r="G81" i="3"/>
  <c r="F82" i="3"/>
  <c r="G82" i="3"/>
  <c r="F83" i="3"/>
  <c r="G83" i="3"/>
  <c r="F84" i="3"/>
  <c r="G84" i="3"/>
  <c r="F85" i="3"/>
  <c r="G85" i="3"/>
  <c r="F86" i="3"/>
  <c r="G86" i="3"/>
  <c r="F87" i="3"/>
  <c r="G87" i="3"/>
  <c r="F88" i="3"/>
  <c r="G88" i="3"/>
  <c r="F89" i="3"/>
  <c r="G89" i="3"/>
  <c r="F90" i="3"/>
  <c r="G90" i="3"/>
  <c r="F91" i="3"/>
  <c r="G91" i="3"/>
  <c r="F92" i="3"/>
  <c r="G92" i="3"/>
  <c r="F93" i="3"/>
  <c r="G93" i="3"/>
  <c r="F94" i="3"/>
  <c r="G94" i="3"/>
  <c r="F95" i="3"/>
  <c r="G95" i="3"/>
  <c r="F96" i="3"/>
  <c r="G96" i="3"/>
  <c r="F97" i="3"/>
  <c r="G97" i="3"/>
  <c r="F98" i="3"/>
  <c r="G98" i="3"/>
  <c r="F99" i="3"/>
  <c r="G99" i="3"/>
  <c r="F100" i="3"/>
  <c r="G100" i="3"/>
  <c r="F101" i="3"/>
  <c r="G101" i="3"/>
  <c r="F102" i="3"/>
  <c r="G97" i="14"/>
  <c r="G102" i="3"/>
  <c r="F103" i="3"/>
  <c r="G103" i="3"/>
  <c r="F104" i="3"/>
  <c r="G104" i="3"/>
  <c r="F105" i="3"/>
  <c r="G105" i="3"/>
  <c r="F106" i="3"/>
  <c r="G106" i="3"/>
  <c r="F107" i="3"/>
  <c r="G107" i="3"/>
  <c r="F108" i="3"/>
  <c r="G108" i="3"/>
  <c r="F109" i="3"/>
  <c r="G104" i="14"/>
  <c r="G109" i="3"/>
  <c r="F110" i="3"/>
  <c r="G110" i="3"/>
  <c r="F111" i="3"/>
  <c r="G111" i="3"/>
  <c r="F112" i="3"/>
  <c r="G112" i="3"/>
  <c r="F113" i="3"/>
  <c r="G113" i="3"/>
  <c r="F114" i="3"/>
  <c r="G114" i="3"/>
  <c r="F115" i="3"/>
  <c r="G115" i="3"/>
  <c r="F116" i="3"/>
  <c r="G116" i="3"/>
  <c r="F117" i="3"/>
  <c r="G117" i="3"/>
  <c r="F118" i="3"/>
  <c r="G113" i="14"/>
  <c r="G118" i="3"/>
  <c r="F119" i="3"/>
  <c r="G119" i="3"/>
  <c r="F120" i="3"/>
  <c r="G120" i="3"/>
  <c r="F121" i="3"/>
  <c r="G121" i="3"/>
  <c r="F122" i="3"/>
  <c r="G122" i="3"/>
  <c r="F123" i="3"/>
  <c r="G123" i="3"/>
  <c r="F124" i="3"/>
  <c r="G124" i="3"/>
  <c r="F125" i="3"/>
  <c r="G120" i="14"/>
  <c r="G125" i="3"/>
  <c r="F126" i="3"/>
  <c r="G126" i="3"/>
  <c r="F127" i="3"/>
  <c r="G127" i="3"/>
  <c r="F128" i="3"/>
  <c r="G128" i="3"/>
  <c r="F129" i="3"/>
  <c r="G129" i="3"/>
  <c r="F130" i="3"/>
  <c r="G130" i="3"/>
  <c r="F131" i="3"/>
  <c r="G131" i="3"/>
  <c r="F132" i="3"/>
  <c r="G132" i="3"/>
  <c r="F133" i="3"/>
  <c r="G133" i="3"/>
  <c r="F134" i="3"/>
  <c r="G134" i="3"/>
  <c r="F135" i="3"/>
  <c r="G135" i="3"/>
  <c r="F136" i="3"/>
  <c r="G136" i="3"/>
  <c r="F137" i="3"/>
  <c r="G137" i="3"/>
  <c r="F138" i="3"/>
  <c r="G138" i="3"/>
  <c r="F139" i="3"/>
  <c r="G139" i="3"/>
  <c r="F140" i="3"/>
  <c r="G140" i="3"/>
  <c r="F141" i="3"/>
  <c r="G141" i="3"/>
  <c r="F142" i="3"/>
  <c r="G142" i="3"/>
  <c r="F143" i="3"/>
  <c r="G143" i="3"/>
  <c r="F144" i="3"/>
  <c r="G144" i="3"/>
  <c r="F145" i="3"/>
  <c r="G145" i="3"/>
  <c r="F146" i="3"/>
  <c r="G146" i="3"/>
  <c r="F147" i="3"/>
  <c r="G147" i="3"/>
  <c r="F148" i="3"/>
  <c r="G148" i="3"/>
  <c r="F149" i="3"/>
  <c r="G149" i="3"/>
  <c r="F150" i="3"/>
  <c r="G150" i="3"/>
  <c r="F151" i="3"/>
  <c r="G151" i="3"/>
  <c r="F152" i="3"/>
  <c r="G152" i="3"/>
  <c r="F153" i="3"/>
  <c r="G153" i="3"/>
  <c r="F154" i="3"/>
  <c r="G154" i="3"/>
  <c r="F155" i="3"/>
  <c r="G155" i="3"/>
  <c r="F156" i="3"/>
  <c r="G156" i="3"/>
  <c r="F157" i="3"/>
  <c r="G157" i="3"/>
  <c r="F158" i="3"/>
  <c r="G158" i="3"/>
  <c r="F159" i="3"/>
  <c r="G159" i="3"/>
  <c r="F160" i="3"/>
  <c r="G160" i="3"/>
  <c r="F161" i="3"/>
  <c r="G161" i="3"/>
  <c r="F162" i="3"/>
  <c r="G162" i="3"/>
  <c r="F163" i="3"/>
  <c r="G163" i="3"/>
  <c r="F164" i="3"/>
  <c r="G164" i="3"/>
  <c r="F165" i="3"/>
  <c r="G165" i="3"/>
  <c r="F10" i="3"/>
  <c r="G10" i="3"/>
  <c r="A160" i="14"/>
  <c r="A159" i="14"/>
  <c r="L1" i="3" a="1"/>
  <c r="A10" i="3"/>
  <c r="M1" i="3"/>
  <c r="A11" i="3"/>
  <c r="N1" i="3"/>
  <c r="A12" i="3"/>
  <c r="O1" i="3"/>
  <c r="A13" i="3"/>
  <c r="P1" i="3"/>
  <c r="A14" i="3"/>
  <c r="Q1" i="3"/>
  <c r="A15" i="3"/>
  <c r="R1" i="3"/>
  <c r="A16" i="3"/>
  <c r="S1" i="3"/>
  <c r="A17" i="3"/>
  <c r="T1" i="3"/>
  <c r="A18" i="3"/>
  <c r="U1" i="3"/>
  <c r="A20" i="3"/>
  <c r="W1" i="3"/>
  <c r="A21" i="3"/>
  <c r="X1" i="3"/>
  <c r="A23" i="3"/>
  <c r="Z1" i="3"/>
  <c r="A24" i="3"/>
  <c r="AA1" i="3"/>
  <c r="A25" i="3"/>
  <c r="AB1" i="3"/>
  <c r="A26" i="3"/>
  <c r="AC1" i="3"/>
  <c r="A27" i="3"/>
  <c r="AD1" i="3"/>
  <c r="A28" i="3"/>
  <c r="AE1" i="3"/>
  <c r="A29" i="3"/>
  <c r="AF1" i="3"/>
  <c r="A31" i="3"/>
  <c r="AH1" i="3"/>
  <c r="A32" i="3"/>
  <c r="AI1" i="3"/>
  <c r="A34" i="3"/>
  <c r="AK1" i="3"/>
  <c r="A35" i="3"/>
  <c r="AL1" i="3"/>
  <c r="A36" i="3"/>
  <c r="AM1" i="3"/>
  <c r="A37" i="3"/>
  <c r="AN1" i="3"/>
  <c r="A38" i="3"/>
  <c r="AO1" i="3"/>
  <c r="A39" i="3"/>
  <c r="AP1" i="3"/>
  <c r="A40" i="3"/>
  <c r="AQ1" i="3"/>
  <c r="A41" i="3"/>
  <c r="AR1" i="3"/>
  <c r="A42" i="3"/>
  <c r="AS1" i="3"/>
  <c r="A43" i="3"/>
  <c r="AT1" i="3"/>
  <c r="A44" i="3"/>
  <c r="AU1" i="3"/>
  <c r="A45" i="3"/>
  <c r="AV1" i="3"/>
  <c r="A46" i="3"/>
  <c r="AW1" i="3"/>
  <c r="A47" i="3"/>
  <c r="AX1" i="3"/>
  <c r="A48" i="3"/>
  <c r="AY1" i="3"/>
  <c r="A49" i="3"/>
  <c r="AZ1" i="3"/>
  <c r="A50" i="3"/>
  <c r="BA1" i="3"/>
  <c r="A51" i="3"/>
  <c r="BB1" i="3"/>
  <c r="A52" i="3"/>
  <c r="BC1" i="3"/>
  <c r="A53" i="3"/>
  <c r="BD1" i="3"/>
  <c r="A54" i="3"/>
  <c r="BE1" i="3"/>
  <c r="A55" i="3"/>
  <c r="BF1" i="3"/>
  <c r="A56" i="3"/>
  <c r="BG1" i="3"/>
  <c r="A57" i="3"/>
  <c r="BH1" i="3"/>
  <c r="A58" i="3"/>
  <c r="BI1" i="3"/>
  <c r="A59" i="3"/>
  <c r="BJ1" i="3"/>
  <c r="A60" i="3"/>
  <c r="BK1" i="3"/>
  <c r="A61" i="3"/>
  <c r="BL1" i="3"/>
  <c r="A62" i="3"/>
  <c r="BM1" i="3"/>
  <c r="A63" i="3"/>
  <c r="BN1" i="3"/>
  <c r="A64" i="3"/>
  <c r="BO1" i="3"/>
  <c r="A65" i="3"/>
  <c r="BP1" i="3"/>
  <c r="A66" i="3"/>
  <c r="BQ1" i="3"/>
  <c r="A67" i="3"/>
  <c r="BR1" i="3"/>
  <c r="A68" i="3"/>
  <c r="BS1" i="3"/>
  <c r="A69" i="3"/>
  <c r="BT1" i="3"/>
  <c r="A70" i="3"/>
  <c r="BU1" i="3"/>
  <c r="A71" i="3"/>
  <c r="BV1" i="3"/>
  <c r="A72" i="3"/>
  <c r="BW1" i="3"/>
  <c r="A73" i="3"/>
  <c r="BX1" i="3"/>
  <c r="A74" i="3"/>
  <c r="BY1" i="3"/>
  <c r="A75" i="3"/>
  <c r="BZ1" i="3"/>
  <c r="A76" i="3"/>
  <c r="CA1" i="3"/>
  <c r="A77" i="3"/>
  <c r="CB1" i="3"/>
  <c r="A78" i="3"/>
  <c r="CC1" i="3"/>
  <c r="A79" i="3"/>
  <c r="CD1" i="3"/>
  <c r="A80" i="3"/>
  <c r="CE1" i="3"/>
  <c r="A81" i="3"/>
  <c r="CF1" i="3"/>
  <c r="A82" i="3"/>
  <c r="CG1" i="3"/>
  <c r="A83" i="3"/>
  <c r="CH1" i="3"/>
  <c r="A84" i="3"/>
  <c r="CI1" i="3"/>
  <c r="A85" i="3"/>
  <c r="CJ1" i="3"/>
  <c r="A86" i="3"/>
  <c r="CK1" i="3"/>
  <c r="A87" i="3"/>
  <c r="CL1" i="3"/>
  <c r="A88" i="3"/>
  <c r="CM1" i="3"/>
  <c r="A89" i="3"/>
  <c r="CN1" i="3"/>
  <c r="A90" i="3"/>
  <c r="CO1" i="3"/>
  <c r="A91" i="3"/>
  <c r="CP1" i="3"/>
  <c r="A92" i="3"/>
  <c r="CQ1" i="3"/>
  <c r="A93" i="3"/>
  <c r="CR1" i="3"/>
  <c r="A94" i="3"/>
  <c r="CS1" i="3"/>
  <c r="A95" i="3"/>
  <c r="CT1" i="3"/>
  <c r="A96" i="3"/>
  <c r="CU1" i="3"/>
  <c r="A97" i="3"/>
  <c r="CV1" i="3"/>
  <c r="A98" i="3"/>
  <c r="CW1" i="3"/>
  <c r="A99" i="3"/>
  <c r="CX1" i="3"/>
  <c r="A100" i="3"/>
  <c r="CY1" i="3"/>
  <c r="A101" i="3"/>
  <c r="CZ1" i="3"/>
  <c r="A102" i="3"/>
  <c r="DA1" i="3"/>
  <c r="A103" i="3"/>
  <c r="DB1" i="3"/>
  <c r="A104" i="3"/>
  <c r="DC1" i="3"/>
  <c r="A105" i="3"/>
  <c r="DD1" i="3"/>
  <c r="A106" i="3"/>
  <c r="DE1" i="3"/>
  <c r="A107" i="3"/>
  <c r="DF1" i="3"/>
  <c r="A108" i="3"/>
  <c r="DG1" i="3"/>
  <c r="A109" i="3"/>
  <c r="DH1" i="3"/>
  <c r="A110" i="3"/>
  <c r="DI1" i="3"/>
  <c r="A111" i="3"/>
  <c r="DJ1" i="3"/>
  <c r="A112" i="3"/>
  <c r="DK1" i="3"/>
  <c r="A113" i="3"/>
  <c r="DL1" i="3"/>
  <c r="A114" i="3"/>
  <c r="DM1" i="3"/>
  <c r="A115" i="3"/>
  <c r="DN1" i="3"/>
  <c r="A116" i="3"/>
  <c r="DO1" i="3"/>
  <c r="A117" i="3"/>
  <c r="DP1" i="3"/>
  <c r="A118" i="3"/>
  <c r="DQ1" i="3"/>
  <c r="A119" i="3"/>
  <c r="DR1" i="3"/>
  <c r="A120" i="3"/>
  <c r="DS1" i="3"/>
  <c r="A121" i="3"/>
  <c r="DT1" i="3"/>
  <c r="A122" i="3"/>
  <c r="DU1" i="3"/>
  <c r="A123" i="3"/>
  <c r="DV1" i="3"/>
  <c r="A124" i="3"/>
  <c r="DW1" i="3"/>
  <c r="A125" i="3"/>
  <c r="DX1" i="3"/>
  <c r="A126" i="3"/>
  <c r="DY1" i="3"/>
  <c r="A127" i="3"/>
  <c r="DZ1" i="3"/>
  <c r="A128" i="3"/>
  <c r="EA1" i="3"/>
  <c r="A129" i="3"/>
  <c r="EB1" i="3"/>
  <c r="A130" i="3"/>
  <c r="EC1" i="3"/>
  <c r="A131" i="3"/>
  <c r="ED1" i="3"/>
  <c r="A132" i="3"/>
  <c r="EE1" i="3"/>
  <c r="A133" i="3"/>
  <c r="EF1" i="3"/>
  <c r="A134" i="3"/>
  <c r="EG1" i="3"/>
  <c r="A135" i="3"/>
  <c r="EH1" i="3"/>
  <c r="A136" i="3"/>
  <c r="EI1" i="3"/>
  <c r="A137" i="3"/>
  <c r="EJ1" i="3"/>
  <c r="A138" i="3"/>
  <c r="EK1" i="3"/>
  <c r="A139" i="3"/>
  <c r="EL1" i="3"/>
  <c r="A140" i="3"/>
  <c r="EM1" i="3"/>
  <c r="A141" i="3"/>
  <c r="EN1" i="3"/>
  <c r="A142" i="3"/>
  <c r="EO1" i="3"/>
  <c r="A143" i="3"/>
  <c r="EP1" i="3"/>
  <c r="A144" i="3"/>
  <c r="EQ1" i="3"/>
  <c r="A145" i="3"/>
  <c r="ER1" i="3"/>
  <c r="A148" i="3"/>
  <c r="EU1" i="3"/>
  <c r="A149" i="3"/>
  <c r="EV1" i="3"/>
  <c r="A150" i="3"/>
  <c r="EW1" i="3"/>
  <c r="A151" i="3"/>
  <c r="EX1" i="3"/>
  <c r="A152" i="3"/>
  <c r="EY1" i="3"/>
  <c r="A153" i="3"/>
  <c r="EZ1" i="3"/>
  <c r="A154" i="3"/>
  <c r="FA1" i="3"/>
  <c r="A155" i="3"/>
  <c r="FB1" i="3"/>
  <c r="A156" i="3"/>
  <c r="FC1" i="3"/>
  <c r="A157" i="3"/>
  <c r="FD1" i="3"/>
  <c r="A158" i="3"/>
  <c r="FE1" i="3"/>
  <c r="A159" i="3"/>
  <c r="FF1" i="3"/>
  <c r="A161" i="3"/>
  <c r="FH1" i="3"/>
  <c r="A163" i="3"/>
  <c r="FJ1" i="3"/>
  <c r="A164" i="3"/>
  <c r="FK1" i="3"/>
  <c r="A165" i="3"/>
  <c r="FL1" i="3"/>
  <c r="L2" i="3"/>
  <c r="M2" i="3"/>
  <c r="N2" i="3"/>
  <c r="O2" i="3"/>
  <c r="P2" i="3"/>
  <c r="Q2" i="3"/>
  <c r="R2" i="3"/>
  <c r="S2" i="3"/>
  <c r="T2" i="3"/>
  <c r="U2" i="3"/>
  <c r="V2" i="3"/>
  <c r="W2" i="3"/>
  <c r="X2" i="3"/>
  <c r="Y2" i="3"/>
  <c r="Z2" i="3"/>
  <c r="AA2" i="3"/>
  <c r="AB2" i="3"/>
  <c r="AC2" i="3"/>
  <c r="AD2" i="3"/>
  <c r="AE2" i="3"/>
  <c r="AF2" i="3"/>
  <c r="AG2" i="3"/>
  <c r="AH2" i="3"/>
  <c r="AI2" i="3"/>
  <c r="AJ2" i="3"/>
  <c r="AK2" i="3"/>
  <c r="AL2" i="3"/>
  <c r="AM2" i="3"/>
  <c r="AN2" i="3"/>
  <c r="AO2" i="3"/>
  <c r="B39" i="3"/>
  <c r="AP2" i="3"/>
  <c r="AQ2" i="3"/>
  <c r="AR2" i="3"/>
  <c r="AS2" i="3"/>
  <c r="AT2" i="3"/>
  <c r="AU2" i="3"/>
  <c r="AV2" i="3"/>
  <c r="AW2" i="3"/>
  <c r="AX2" i="3"/>
  <c r="AY2" i="3"/>
  <c r="AZ2" i="3"/>
  <c r="BA2" i="3"/>
  <c r="B51" i="3"/>
  <c r="BB2" i="3"/>
  <c r="BC2" i="3"/>
  <c r="BD2" i="3"/>
  <c r="BE2" i="3"/>
  <c r="BF2" i="3"/>
  <c r="BG2" i="3"/>
  <c r="BH2" i="3"/>
  <c r="BI2" i="3"/>
  <c r="BJ2" i="3"/>
  <c r="BK2" i="3"/>
  <c r="BL2" i="3"/>
  <c r="BM2" i="3"/>
  <c r="BN2" i="3"/>
  <c r="BO2" i="3"/>
  <c r="BP2" i="3"/>
  <c r="BQ2" i="3"/>
  <c r="BR2" i="3"/>
  <c r="BS2" i="3"/>
  <c r="BT2" i="3"/>
  <c r="BU2" i="3"/>
  <c r="B71" i="3"/>
  <c r="BV2" i="3"/>
  <c r="B72" i="3"/>
  <c r="BW2" i="3"/>
  <c r="B73" i="3"/>
  <c r="BX2" i="3"/>
  <c r="BY2" i="3"/>
  <c r="BZ2" i="3"/>
  <c r="CA2" i="3"/>
  <c r="CB2" i="3"/>
  <c r="CC2" i="3"/>
  <c r="CD2" i="3"/>
  <c r="B80" i="3"/>
  <c r="CE2" i="3"/>
  <c r="B81" i="3"/>
  <c r="CF2" i="3"/>
  <c r="B82" i="3"/>
  <c r="CG2" i="3"/>
  <c r="B83" i="3"/>
  <c r="CH2" i="3"/>
  <c r="B84" i="3"/>
  <c r="CI2" i="3"/>
  <c r="B85" i="3"/>
  <c r="CJ2" i="3"/>
  <c r="B86" i="3"/>
  <c r="CK2" i="3"/>
  <c r="CL2" i="3"/>
  <c r="B88" i="3"/>
  <c r="CM2" i="3"/>
  <c r="CN2" i="3"/>
  <c r="B90" i="3"/>
  <c r="CO2" i="3"/>
  <c r="CP2" i="3"/>
  <c r="CQ2" i="3"/>
  <c r="CR2" i="3"/>
  <c r="CS2" i="3"/>
  <c r="CT2" i="3"/>
  <c r="CU2" i="3"/>
  <c r="CV2" i="3"/>
  <c r="CW2" i="3"/>
  <c r="CX2" i="3"/>
  <c r="CY2" i="3"/>
  <c r="CZ2" i="3"/>
  <c r="DA2" i="3"/>
  <c r="B103" i="3"/>
  <c r="DB2" i="3"/>
  <c r="DC2" i="3"/>
  <c r="B105" i="3"/>
  <c r="DD2" i="3"/>
  <c r="DE2" i="3"/>
  <c r="DF2" i="3"/>
  <c r="DG2" i="3"/>
  <c r="DH2" i="3"/>
  <c r="DI2" i="3"/>
  <c r="DJ2" i="3"/>
  <c r="DK2" i="3"/>
  <c r="DL2" i="3"/>
  <c r="DM2" i="3"/>
  <c r="DN2" i="3"/>
  <c r="DO2" i="3"/>
  <c r="DP2" i="3"/>
  <c r="DQ2" i="3"/>
  <c r="DR2" i="3"/>
  <c r="DS2" i="3"/>
  <c r="DT2" i="3"/>
  <c r="DU2" i="3"/>
  <c r="DV2" i="3"/>
  <c r="B124" i="3"/>
  <c r="DW2" i="3"/>
  <c r="DX2" i="3"/>
  <c r="DY2" i="3"/>
  <c r="B127" i="3"/>
  <c r="DZ2" i="3"/>
  <c r="EA2" i="3"/>
  <c r="EB2" i="3"/>
  <c r="EC2" i="3"/>
  <c r="ED2" i="3"/>
  <c r="EE2" i="3"/>
  <c r="EF2" i="3"/>
  <c r="EG2" i="3"/>
  <c r="EH2" i="3"/>
  <c r="EI2" i="3"/>
  <c r="EJ2" i="3"/>
  <c r="EK2" i="3"/>
  <c r="EL2" i="3"/>
  <c r="EM2" i="3"/>
  <c r="B141" i="3"/>
  <c r="EN2" i="3"/>
  <c r="EO2" i="3"/>
  <c r="EP2" i="3"/>
  <c r="EQ2" i="3"/>
  <c r="ER2" i="3"/>
  <c r="ES2" i="3"/>
  <c r="ET2" i="3"/>
  <c r="B148" i="3"/>
  <c r="EU2" i="3"/>
  <c r="EV2" i="3"/>
  <c r="EW2" i="3"/>
  <c r="EX2" i="3"/>
  <c r="EY2" i="3"/>
  <c r="EZ2" i="3"/>
  <c r="FA2" i="3"/>
  <c r="FB2" i="3"/>
  <c r="FC2" i="3"/>
  <c r="FD2" i="3"/>
  <c r="FE2" i="3"/>
  <c r="FF2" i="3"/>
  <c r="FG2" i="3"/>
  <c r="FH2" i="3"/>
  <c r="FI2" i="3"/>
  <c r="FJ2" i="3"/>
  <c r="B164" i="3"/>
  <c r="FK2" i="3"/>
  <c r="B165" i="3"/>
  <c r="FL2" i="3"/>
  <c r="L3" i="3"/>
  <c r="M3" i="3"/>
  <c r="N3" i="3"/>
  <c r="O3" i="3"/>
  <c r="P3" i="3"/>
  <c r="Q3" i="3"/>
  <c r="R3" i="3"/>
  <c r="S3" i="3"/>
  <c r="C17" i="3"/>
  <c r="T3" i="3"/>
  <c r="C18" i="3"/>
  <c r="U3" i="3"/>
  <c r="C19" i="3"/>
  <c r="V3" i="3"/>
  <c r="C20" i="3"/>
  <c r="W3" i="3"/>
  <c r="C21" i="3"/>
  <c r="X3" i="3"/>
  <c r="C22" i="3"/>
  <c r="Y3" i="3"/>
  <c r="C23" i="3"/>
  <c r="Z3" i="3"/>
  <c r="C24" i="3"/>
  <c r="AA3" i="3"/>
  <c r="C25" i="3"/>
  <c r="AB3" i="3"/>
  <c r="C26" i="3"/>
  <c r="AC3" i="3"/>
  <c r="C27" i="3"/>
  <c r="AD3" i="3"/>
  <c r="C28" i="3"/>
  <c r="AE3" i="3"/>
  <c r="C29" i="3"/>
  <c r="AF3" i="3"/>
  <c r="C30" i="3"/>
  <c r="AG3" i="3"/>
  <c r="C31" i="3"/>
  <c r="AH3" i="3"/>
  <c r="C32" i="3"/>
  <c r="AI3" i="3"/>
  <c r="C33" i="3"/>
  <c r="AJ3" i="3"/>
  <c r="C34" i="3"/>
  <c r="AK3" i="3"/>
  <c r="C35" i="3"/>
  <c r="AL3" i="3"/>
  <c r="C36" i="3"/>
  <c r="AM3" i="3"/>
  <c r="C37" i="3"/>
  <c r="AN3" i="3"/>
  <c r="C38" i="3"/>
  <c r="AO3" i="3"/>
  <c r="AP3" i="3"/>
  <c r="C40" i="3"/>
  <c r="AQ3" i="3"/>
  <c r="C41" i="3"/>
  <c r="AR3" i="3"/>
  <c r="C42" i="3"/>
  <c r="AS3" i="3"/>
  <c r="C43" i="3"/>
  <c r="AT3" i="3"/>
  <c r="C44" i="3"/>
  <c r="AU3" i="3"/>
  <c r="C45" i="3"/>
  <c r="AV3" i="3"/>
  <c r="C46" i="3"/>
  <c r="AW3" i="3"/>
  <c r="C47" i="3"/>
  <c r="AX3" i="3"/>
  <c r="C48" i="3"/>
  <c r="AY3" i="3"/>
  <c r="C49" i="3"/>
  <c r="AZ3" i="3"/>
  <c r="C50" i="3"/>
  <c r="BA3" i="3"/>
  <c r="C51" i="3"/>
  <c r="BB3" i="3"/>
  <c r="C52" i="3"/>
  <c r="BC3" i="3"/>
  <c r="C53" i="3"/>
  <c r="BD3" i="3"/>
  <c r="C54" i="3"/>
  <c r="BE3" i="3"/>
  <c r="C55" i="3"/>
  <c r="BF3" i="3"/>
  <c r="C56" i="3"/>
  <c r="BG3" i="3"/>
  <c r="C57" i="3"/>
  <c r="BH3" i="3"/>
  <c r="C58" i="3"/>
  <c r="BI3" i="3"/>
  <c r="C59" i="3"/>
  <c r="BJ3" i="3"/>
  <c r="C60" i="3"/>
  <c r="BK3" i="3"/>
  <c r="C61" i="3"/>
  <c r="BL3" i="3"/>
  <c r="C62" i="3"/>
  <c r="BM3" i="3"/>
  <c r="C63" i="3"/>
  <c r="BN3" i="3"/>
  <c r="C64" i="3"/>
  <c r="BO3" i="3"/>
  <c r="C65" i="3"/>
  <c r="BP3" i="3"/>
  <c r="C66" i="3"/>
  <c r="BQ3" i="3"/>
  <c r="C67" i="3"/>
  <c r="BR3" i="3"/>
  <c r="BS3" i="3"/>
  <c r="C69" i="3"/>
  <c r="BT3" i="3"/>
  <c r="BU3" i="3"/>
  <c r="C71" i="3"/>
  <c r="BV3" i="3"/>
  <c r="C72" i="3"/>
  <c r="BW3" i="3"/>
  <c r="C73" i="3"/>
  <c r="BX3" i="3"/>
  <c r="C74" i="3"/>
  <c r="BY3" i="3"/>
  <c r="C75" i="3"/>
  <c r="BZ3" i="3"/>
  <c r="C76" i="3"/>
  <c r="CA3" i="3"/>
  <c r="C77" i="3"/>
  <c r="CB3" i="3"/>
  <c r="C78" i="3"/>
  <c r="CC3" i="3"/>
  <c r="C79" i="3"/>
  <c r="CD3" i="3"/>
  <c r="C80" i="3"/>
  <c r="CE3" i="3"/>
  <c r="C81" i="3"/>
  <c r="CF3" i="3"/>
  <c r="C82" i="3"/>
  <c r="CG3" i="3"/>
  <c r="C83" i="3"/>
  <c r="CH3" i="3"/>
  <c r="C84" i="3"/>
  <c r="CI3" i="3"/>
  <c r="C85" i="3"/>
  <c r="CJ3" i="3"/>
  <c r="C86" i="3"/>
  <c r="CK3" i="3"/>
  <c r="C87" i="3"/>
  <c r="CL3" i="3"/>
  <c r="C88" i="3"/>
  <c r="CM3" i="3"/>
  <c r="C89" i="3"/>
  <c r="CN3" i="3"/>
  <c r="C90" i="3"/>
  <c r="CO3" i="3"/>
  <c r="C91" i="3"/>
  <c r="CP3" i="3"/>
  <c r="C92" i="3"/>
  <c r="CQ3" i="3"/>
  <c r="C93" i="3"/>
  <c r="CR3" i="3"/>
  <c r="C94" i="3"/>
  <c r="CS3" i="3"/>
  <c r="C95" i="3"/>
  <c r="CT3" i="3"/>
  <c r="CU3" i="3"/>
  <c r="C97" i="3"/>
  <c r="CV3" i="3"/>
  <c r="C98" i="3"/>
  <c r="CW3" i="3"/>
  <c r="C99" i="3"/>
  <c r="CX3" i="3"/>
  <c r="C100" i="3"/>
  <c r="CY3" i="3"/>
  <c r="C101" i="3"/>
  <c r="CZ3" i="3"/>
  <c r="C102" i="3"/>
  <c r="DA3" i="3"/>
  <c r="C103" i="3"/>
  <c r="DB3" i="3"/>
  <c r="C104" i="3"/>
  <c r="DC3" i="3"/>
  <c r="C105" i="3"/>
  <c r="DD3" i="3"/>
  <c r="C106" i="3"/>
  <c r="DE3" i="3"/>
  <c r="C107" i="3"/>
  <c r="DF3" i="3"/>
  <c r="C108" i="3"/>
  <c r="DG3" i="3"/>
  <c r="C109" i="3"/>
  <c r="DH3" i="3"/>
  <c r="C110" i="3"/>
  <c r="DI3" i="3"/>
  <c r="DJ3" i="3"/>
  <c r="C112" i="3"/>
  <c r="DK3" i="3"/>
  <c r="C113" i="3"/>
  <c r="DL3" i="3"/>
  <c r="C114" i="3"/>
  <c r="DM3" i="3"/>
  <c r="C115" i="3"/>
  <c r="DN3" i="3"/>
  <c r="C116" i="3"/>
  <c r="DO3" i="3"/>
  <c r="DP3" i="3"/>
  <c r="C118" i="3"/>
  <c r="DQ3" i="3"/>
  <c r="C119" i="3"/>
  <c r="DR3" i="3"/>
  <c r="C120" i="3"/>
  <c r="DS3" i="3"/>
  <c r="C121" i="3"/>
  <c r="DT3" i="3"/>
  <c r="C122" i="3"/>
  <c r="DU3" i="3"/>
  <c r="C123" i="3"/>
  <c r="DV3" i="3"/>
  <c r="C124" i="3"/>
  <c r="DW3" i="3"/>
  <c r="C125" i="3"/>
  <c r="DX3" i="3"/>
  <c r="C126" i="3"/>
  <c r="DY3" i="3"/>
  <c r="C127" i="3"/>
  <c r="DZ3" i="3"/>
  <c r="C128" i="3"/>
  <c r="EA3" i="3"/>
  <c r="C129" i="3"/>
  <c r="EB3" i="3"/>
  <c r="C130" i="3"/>
  <c r="EC3" i="3"/>
  <c r="C131" i="3"/>
  <c r="ED3" i="3"/>
  <c r="C132" i="3"/>
  <c r="EE3" i="3"/>
  <c r="C133" i="3"/>
  <c r="EF3" i="3"/>
  <c r="C134" i="3"/>
  <c r="EG3" i="3"/>
  <c r="C135" i="3"/>
  <c r="EH3" i="3"/>
  <c r="C136" i="3"/>
  <c r="EI3" i="3"/>
  <c r="C137" i="3"/>
  <c r="EJ3" i="3"/>
  <c r="C138" i="3"/>
  <c r="EK3" i="3"/>
  <c r="C139" i="3"/>
  <c r="EL3" i="3"/>
  <c r="C140" i="3"/>
  <c r="EM3" i="3"/>
  <c r="C141" i="3"/>
  <c r="EN3" i="3"/>
  <c r="C142" i="3"/>
  <c r="EO3" i="3"/>
  <c r="C143" i="3"/>
  <c r="EP3" i="3"/>
  <c r="C144" i="3"/>
  <c r="EQ3" i="3"/>
  <c r="C145" i="3"/>
  <c r="ER3" i="3"/>
  <c r="C146" i="3"/>
  <c r="ES3" i="3"/>
  <c r="C147" i="3"/>
  <c r="ET3" i="3"/>
  <c r="C148" i="3"/>
  <c r="EU3" i="3"/>
  <c r="C149" i="3"/>
  <c r="EV3" i="3"/>
  <c r="C150" i="3"/>
  <c r="EW3" i="3"/>
  <c r="C157" i="3"/>
  <c r="FD3" i="3"/>
  <c r="C158" i="3"/>
  <c r="FE3" i="3"/>
  <c r="C159" i="3"/>
  <c r="FF3" i="3"/>
  <c r="C160" i="3"/>
  <c r="FG3" i="3"/>
  <c r="C161" i="3"/>
  <c r="FH3" i="3"/>
  <c r="C162" i="3"/>
  <c r="FI3" i="3"/>
  <c r="FJ3" i="3"/>
  <c r="C164" i="3"/>
  <c r="FK3" i="3"/>
  <c r="C165" i="3"/>
  <c r="FL3" i="3"/>
  <c r="A9" i="3"/>
  <c r="L1" i="3"/>
  <c r="A33" i="3"/>
  <c r="A30" i="3"/>
  <c r="A22" i="3"/>
  <c r="A19" i="3"/>
  <c r="B1" i="3"/>
  <c r="K1" i="3"/>
  <c r="B166" i="14"/>
  <c r="B167" i="14"/>
  <c r="B168" i="14"/>
  <c r="B169" i="14"/>
  <c r="B170" i="14"/>
  <c r="B165" i="14"/>
  <c r="A166" i="14"/>
  <c r="A167" i="14"/>
  <c r="A168" i="14"/>
  <c r="A169" i="14"/>
  <c r="A170" i="14"/>
  <c r="A165" i="14"/>
  <c r="C151" i="3"/>
  <c r="C152" i="3"/>
  <c r="C153" i="3"/>
  <c r="C154" i="3"/>
  <c r="C155" i="3"/>
  <c r="C156" i="3"/>
  <c r="A160" i="3"/>
  <c r="A162" i="3"/>
  <c r="A164" i="14"/>
  <c r="A84" i="14"/>
  <c r="A41" i="14"/>
  <c r="A42" i="14"/>
  <c r="A43" i="14"/>
  <c r="A44" i="14"/>
  <c r="A45" i="14"/>
  <c r="A46" i="14"/>
  <c r="A47" i="14"/>
  <c r="A48" i="14"/>
  <c r="A49" i="14"/>
  <c r="A50" i="14"/>
  <c r="A40" i="14"/>
  <c r="B71" i="14"/>
  <c r="B70" i="14"/>
  <c r="B69" i="14"/>
  <c r="B68" i="14"/>
  <c r="B54" i="14"/>
  <c r="B55" i="14"/>
  <c r="B56" i="14"/>
  <c r="B57" i="14"/>
  <c r="B58" i="14"/>
  <c r="B59" i="14"/>
  <c r="B60" i="14"/>
  <c r="B61" i="14"/>
  <c r="B62" i="14"/>
  <c r="B63" i="14"/>
  <c r="B64" i="14"/>
  <c r="B65" i="14"/>
  <c r="B66" i="14"/>
  <c r="B67" i="14"/>
  <c r="B53" i="14"/>
  <c r="A38" i="14"/>
  <c r="A52" i="14"/>
  <c r="A53" i="14"/>
  <c r="A54" i="14"/>
  <c r="A55" i="14"/>
  <c r="A56" i="14"/>
  <c r="A57" i="14"/>
  <c r="A58" i="14"/>
  <c r="A59" i="14"/>
  <c r="A60" i="14"/>
  <c r="A61" i="14"/>
  <c r="A62" i="14"/>
  <c r="A63" i="14"/>
  <c r="A64" i="14"/>
  <c r="A65" i="14"/>
  <c r="A66" i="14"/>
  <c r="A67" i="14"/>
  <c r="A68" i="14"/>
  <c r="A69" i="14"/>
  <c r="A70" i="14"/>
  <c r="A71" i="14"/>
  <c r="B78" i="14"/>
  <c r="B76" i="14"/>
  <c r="B77" i="14"/>
  <c r="B79" i="14"/>
  <c r="B80" i="14"/>
  <c r="B81" i="14"/>
  <c r="A75" i="14"/>
  <c r="A78" i="14"/>
  <c r="A7" i="14"/>
  <c r="A8" i="14"/>
  <c r="A9" i="14"/>
  <c r="A10" i="14"/>
  <c r="A11" i="14"/>
  <c r="A12" i="14"/>
  <c r="A13" i="14"/>
  <c r="A51" i="14"/>
  <c r="A72" i="14"/>
  <c r="A74" i="14"/>
  <c r="A76" i="14"/>
  <c r="A77" i="14"/>
  <c r="A79" i="14"/>
  <c r="A80" i="14"/>
  <c r="A82" i="14"/>
  <c r="A152" i="14"/>
  <c r="A163" i="14"/>
  <c r="O4" i="14"/>
  <c r="A5" i="14"/>
  <c r="A81" i="14"/>
  <c r="A6" i="14"/>
  <c r="A15" i="14"/>
  <c r="A16" i="14"/>
  <c r="A17" i="14"/>
  <c r="A18" i="14"/>
  <c r="A19" i="14"/>
  <c r="A20" i="14"/>
  <c r="A21" i="14"/>
  <c r="A22" i="14"/>
  <c r="A23" i="14"/>
  <c r="A24" i="14"/>
  <c r="A25" i="14"/>
  <c r="A27" i="14"/>
  <c r="A28" i="14"/>
  <c r="A29" i="14"/>
  <c r="A30" i="14"/>
  <c r="A31" i="14"/>
  <c r="A32" i="14"/>
  <c r="A33" i="14"/>
  <c r="A34" i="14"/>
  <c r="A35" i="14"/>
  <c r="A36" i="14"/>
  <c r="A37" i="14"/>
  <c r="A73" i="14"/>
  <c r="A83" i="14"/>
  <c r="A85" i="14"/>
  <c r="A86" i="14"/>
  <c r="A88" i="14"/>
  <c r="A89" i="14"/>
  <c r="A90" i="14"/>
  <c r="A91" i="14"/>
  <c r="A93" i="14"/>
  <c r="A94" i="14"/>
  <c r="A95" i="14"/>
  <c r="A96" i="14"/>
  <c r="A97" i="14"/>
  <c r="A98" i="14"/>
  <c r="A100" i="14"/>
  <c r="A101" i="14"/>
  <c r="A102" i="14"/>
  <c r="A103" i="14"/>
  <c r="A104" i="14"/>
  <c r="A105" i="14"/>
  <c r="A106" i="14"/>
  <c r="A107" i="14"/>
  <c r="A109" i="14"/>
  <c r="A110" i="14"/>
  <c r="A111" i="14"/>
  <c r="A112" i="14"/>
  <c r="A113" i="14"/>
  <c r="A114" i="14"/>
  <c r="A116" i="14"/>
  <c r="A117" i="14"/>
  <c r="A118" i="14"/>
  <c r="A119" i="14"/>
  <c r="A120" i="14"/>
  <c r="A121" i="14"/>
  <c r="A123" i="14"/>
  <c r="A124" i="14"/>
  <c r="A126" i="14"/>
  <c r="A127" i="14"/>
  <c r="A129" i="14"/>
  <c r="A130" i="14"/>
  <c r="A132" i="14"/>
  <c r="A133" i="14"/>
  <c r="A178" i="14"/>
  <c r="A179" i="14"/>
  <c r="A180" i="14"/>
  <c r="A1" i="14"/>
  <c r="A146" i="3"/>
  <c r="A147" i="3"/>
  <c r="B2" i="3"/>
  <c r="A1" i="3"/>
  <c r="E3" i="14"/>
  <c r="E2" i="14"/>
  <c r="B4" i="3"/>
  <c r="G1" i="11"/>
  <c r="FQ1" i="3"/>
  <c r="EX3" i="3"/>
  <c r="EZ3" i="3"/>
  <c r="FA3" i="3"/>
  <c r="FB3" i="3"/>
  <c r="FC3" i="3"/>
  <c r="EY3" i="3"/>
  <c r="ET1" i="3"/>
  <c r="ES1" i="3"/>
  <c r="AG1" i="3"/>
  <c r="V1" i="3"/>
  <c r="AJ1" i="3"/>
  <c r="Y1" i="3"/>
  <c r="FI1" i="3"/>
  <c r="FG1" i="3"/>
</calcChain>
</file>

<file path=xl/sharedStrings.xml><?xml version="1.0" encoding="utf-8"?>
<sst xmlns="http://schemas.openxmlformats.org/spreadsheetml/2006/main" count="554" uniqueCount="432">
  <si>
    <t>kval</t>
  </si>
  <si>
    <t>Первая</t>
  </si>
  <si>
    <t>Аттестован(а) на соответствие должности</t>
  </si>
  <si>
    <t>Высшая</t>
  </si>
  <si>
    <t>Когда файл сдан, в системе появляется сообщение "Данные приняты, вы можете посмотреть их по ссылке ". В вэб-интерфейсе отобразятся принятые данные. Убедитесь, что они соответствуют данным, которые вносились в форму отчета.</t>
  </si>
  <si>
    <t>Отправленные отчёты и их актуальность Вы можете отслеживать в публикации, в которой сдавали отчет. Кликните по ссылке "посмотреть".</t>
  </si>
  <si>
    <t>Выберите публикацию, соответствующую сдаваемому отчёту. Нажмите на кнопку "Загрузить файл".</t>
  </si>
  <si>
    <t>Перейдите на лист "otchet". 
Убедитесь, что сообщение на листе подтверждает готовность к формированию отчета. 
Не уходите с этого листа до окончания работы.</t>
  </si>
  <si>
    <t>Согласитесь сохранить в предложенном формате только текущий лист - нажмите "ОК" в появившемся окне.</t>
  </si>
  <si>
    <t xml:space="preserve">В открывшемся окне выберите кодировку "Win-1251" и разделитель поля ";" (точку с запятой). Остальные поля оставьте так, как есть. См. рисунок: </t>
  </si>
  <si>
    <t>Строчкой выше дайте файлу имя otchet, добавив дату и т.д. по необходимости. Используйте только латинские буквы. 
Например: 20160412otchet.</t>
  </si>
  <si>
    <t>Строчкой выше дайте файлу имя otchet, добавив дату и т.д. по необходимости. Используйте только латинские буквы. 
Например: 20160412otchet179.</t>
  </si>
  <si>
    <t>9. Решение проблем</t>
  </si>
  <si>
    <t>9.1.</t>
  </si>
  <si>
    <t>9.2.</t>
  </si>
  <si>
    <t>в тексте письма укажите:</t>
  </si>
  <si>
    <t>Логин образовательной организации</t>
  </si>
  <si>
    <t xml:space="preserve">Настоящая форма-отчёт предназначена для сбора данных об участниках исследования.  </t>
  </si>
  <si>
    <t>9.3.</t>
  </si>
  <si>
    <t>9.4.</t>
  </si>
  <si>
    <t>Если Вы не получили ответа в течение рабочего дня, отправьте повторное письмо.</t>
  </si>
  <si>
    <t>ocen</t>
  </si>
  <si>
    <t xml:space="preserve">  6.5.</t>
  </si>
  <si>
    <t xml:space="preserve">  6.6.</t>
  </si>
  <si>
    <t xml:space="preserve">  6.7.</t>
  </si>
  <si>
    <t>Нажмите "сохранить".</t>
  </si>
  <si>
    <t xml:space="preserve">  6.8.</t>
  </si>
  <si>
    <t xml:space="preserve">  6.9.</t>
  </si>
  <si>
    <t>8 класс</t>
  </si>
  <si>
    <t>да</t>
  </si>
  <si>
    <t>нет</t>
  </si>
  <si>
    <t>yn_</t>
  </si>
  <si>
    <t>нет оценки</t>
  </si>
  <si>
    <t>5 класс</t>
  </si>
  <si>
    <t>8.3.</t>
  </si>
  <si>
    <t>Учитель 1</t>
  </si>
  <si>
    <t>Учитель 2</t>
  </si>
  <si>
    <t>Учитель 3</t>
  </si>
  <si>
    <t>Учитель 4</t>
  </si>
  <si>
    <t>Учитель 5</t>
  </si>
  <si>
    <t>Учитель 6</t>
  </si>
  <si>
    <t>Учитель 7</t>
  </si>
  <si>
    <t>Учитель 8</t>
  </si>
  <si>
    <t>Учитель 9</t>
  </si>
  <si>
    <t>Учитель 10</t>
  </si>
  <si>
    <t>Учитель 11</t>
  </si>
  <si>
    <t>Учитель 12</t>
  </si>
  <si>
    <t>Учитель 13</t>
  </si>
  <si>
    <t>Учитель 14</t>
  </si>
  <si>
    <t>Учитель 15</t>
  </si>
  <si>
    <t>Учитель 16</t>
  </si>
  <si>
    <t>Учитель 17</t>
  </si>
  <si>
    <t>Учитель 18</t>
  </si>
  <si>
    <t>Учитель 19</t>
  </si>
  <si>
    <t>Учитель 20</t>
  </si>
  <si>
    <t>Учитель 21</t>
  </si>
  <si>
    <t>Учитель 22</t>
  </si>
  <si>
    <t>Учитель 23</t>
  </si>
  <si>
    <t>Учитель 24</t>
  </si>
  <si>
    <t>Учитель 25</t>
  </si>
  <si>
    <t>parall</t>
  </si>
  <si>
    <t>*Для создания скриншота нажмите Ctrl+PrtSc, после чего сохраните получившийся снимок, вставив в окно любого графического редактора или в MS Word документ (Shift+Ins).</t>
  </si>
  <si>
    <t>Несоблюдение описанных выше требований существенно увеличит время обработки Вашего запроса.</t>
  </si>
  <si>
    <t>Подробное описание проблемы. По возможности укажите пункт инструкции, выполнение которого вызвало затруднения.</t>
  </si>
  <si>
    <t>Ваши ФИО</t>
  </si>
  <si>
    <t xml:space="preserve">       Инструкция по работе с формой </t>
  </si>
  <si>
    <t>Для редактирования частично заполненного поля пользуйтесь клавишей F2 (Fn+F2).</t>
  </si>
  <si>
    <t>При работе Вам будет видна только часть данных. Для перемещения используйте стрелки на клавиатуре и полосы прокрутки на экране.</t>
  </si>
  <si>
    <t>Не рекомендуем отключать защиту данного файла, так как работа формы может быть нарушена, что приведет к неправильной передаче данных.</t>
  </si>
  <si>
    <t xml:space="preserve">Сохраните заполненную форму, нажав комбинацию Ctrl+S. </t>
  </si>
  <si>
    <t>Во избежание проблем с загрузкой формы отчёта необходимо обрабатывать (открывать, редактировать, сохранять) с помощью только одного программного продукта для каждой формы. Например:</t>
  </si>
  <si>
    <t>Допустимо открыть форму отчета в OpenOffice, заполнить, сохранить, снова открыть в OpenOffice, сформировать отчет</t>
  </si>
  <si>
    <t>Недопустимо открыть форму отчета в OpenOffice, заполнить, сохранить, открыть в Microsoft Excel, сформировать отчет</t>
  </si>
  <si>
    <t>При необходимости внести изменения в данные, вносите их в ранее заполненную форму, либо заполняйте форму заново целиком. Не сдавайте частично заполненную форму! Последняя сданная версия отчета заменяет предыдущие, поэтому при сдаче частично заполненной формы ранее предоставленные данные могут быть утеряны.</t>
  </si>
  <si>
    <t>После загрузки с сайта и сохранения файла с формой-отчётом  рекомендуется переименовать файл, добавив к названию номер или логин Вашей школы. Например: 2016form770179.xls</t>
  </si>
  <si>
    <t>Копируя данные из других источников, обязательно используйте режим специальной вставки:
при работе в Microsoft Excel правая кнопка мыши (или меню - правка) - специальная вставка - текст;
при работе в OpenOffice.org Calc правая кнопка мыши (или меню - правка)  - вставить как - текст без форматирования.
В противном случае возможно повреждение логической схемы формы и, как следствие, искажение передаваемых данных.</t>
  </si>
  <si>
    <t>buka</t>
  </si>
  <si>
    <t>А</t>
  </si>
  <si>
    <t>В</t>
  </si>
  <si>
    <t>Д</t>
  </si>
  <si>
    <t>Е</t>
  </si>
  <si>
    <t>Ё</t>
  </si>
  <si>
    <t>З</t>
  </si>
  <si>
    <t>И</t>
  </si>
  <si>
    <t>Й</t>
  </si>
  <si>
    <t>К</t>
  </si>
  <si>
    <t>Л</t>
  </si>
  <si>
    <t>Н</t>
  </si>
  <si>
    <t>О</t>
  </si>
  <si>
    <t>П</t>
  </si>
  <si>
    <t>Р</t>
  </si>
  <si>
    <t>С</t>
  </si>
  <si>
    <t>Т</t>
  </si>
  <si>
    <t>У</t>
  </si>
  <si>
    <t>Ф</t>
  </si>
  <si>
    <t>Х</t>
  </si>
  <si>
    <t>Ц</t>
  </si>
  <si>
    <t>Ч</t>
  </si>
  <si>
    <t>Ш</t>
  </si>
  <si>
    <t>Щ</t>
  </si>
  <si>
    <t>Э</t>
  </si>
  <si>
    <t>Ю</t>
  </si>
  <si>
    <t>Я</t>
  </si>
  <si>
    <t>Z</t>
  </si>
  <si>
    <t>Телекоммуникационная система СтатГрад</t>
  </si>
  <si>
    <t>Б</t>
  </si>
  <si>
    <t>Г</t>
  </si>
  <si>
    <t>Ж</t>
  </si>
  <si>
    <t>М</t>
  </si>
  <si>
    <t>gender</t>
  </si>
  <si>
    <t>В процессе работы над файлом не реже чем раз в 5-7 минут сохраняйте его, нажимая Ctrl+S.</t>
  </si>
  <si>
    <t xml:space="preserve"> 2.6.</t>
  </si>
  <si>
    <t>Логин ОО:</t>
  </si>
  <si>
    <t>абвгдеёжзийклмнопрстуфхцчшщъыьэюяАБВГДЕЁЖЗИЙКЛМНОПРСТУФХЦЧШЩЪЫЬЭЮЯ</t>
  </si>
  <si>
    <t>form+</t>
  </si>
  <si>
    <t>1. Технические особенности работы с файлом формы-отчёта</t>
  </si>
  <si>
    <t xml:space="preserve">  1.1.  </t>
  </si>
  <si>
    <t>Данная форма предназначена для работы в MS Excel 2000-2010 или OpenOffice.org 3</t>
  </si>
  <si>
    <t xml:space="preserve">  1.2.</t>
  </si>
  <si>
    <t xml:space="preserve">  1.3.</t>
  </si>
  <si>
    <t xml:space="preserve">  1.4.</t>
  </si>
  <si>
    <t xml:space="preserve">  1.5.</t>
  </si>
  <si>
    <t>Размещайте все материалы по работе с системой СтатГрад в одном месте и храните все файлы не менее двух лет.</t>
  </si>
  <si>
    <t>2. Общие рекомендации по заполнению формы-отчёта</t>
  </si>
  <si>
    <t xml:space="preserve"> 2.1.</t>
  </si>
  <si>
    <t>Для удобства использования рекомендуется распечатать данную инструкцию.</t>
  </si>
  <si>
    <t xml:space="preserve"> 2.2.</t>
  </si>
  <si>
    <t>Заполняйте поля, выделенные цветом (см. справа). Поля выделенные голубым обязательны для заполнения, зеленым - в зависимости от контекста.</t>
  </si>
  <si>
    <t xml:space="preserve"> 2.3.</t>
  </si>
  <si>
    <t xml:space="preserve"> 2.4.</t>
  </si>
  <si>
    <t>В ряде ячеек данные можно выбирать из списка. У таких ячеек справа появляется стрелка выпадающего списка (как и у ячейки справа). Нажмите на стрелку и, воспользовавшись полосой прокрутки, выберите нужное вам значение.</t>
  </si>
  <si>
    <t xml:space="preserve"> 2.5.</t>
  </si>
  <si>
    <t>знач1</t>
  </si>
  <si>
    <t>знач2</t>
  </si>
  <si>
    <t>знач3</t>
  </si>
  <si>
    <t xml:space="preserve"> 2.7.</t>
  </si>
  <si>
    <t xml:space="preserve"> 2.8.</t>
  </si>
  <si>
    <t xml:space="preserve"> 2.9.</t>
  </si>
  <si>
    <t>Заполнение отдельных разделов</t>
  </si>
  <si>
    <t>3. Описание разделов (листов формы)</t>
  </si>
  <si>
    <t>3.1.</t>
  </si>
  <si>
    <t>Раздел (лист) "Инструкция" содержит пошаговую инструкцию по формированию и передаче информации.</t>
  </si>
  <si>
    <t>3.2.</t>
  </si>
  <si>
    <t>3.3.</t>
  </si>
  <si>
    <t>Раздел "otchet" формируется автоматически по мере заполнения остальных разделов и не требует отдельного заполнения. Он предназначен для формирования итогового csv-отчета.</t>
  </si>
  <si>
    <t xml:space="preserve"> 4.1.</t>
  </si>
  <si>
    <t xml:space="preserve"> 4.2.</t>
  </si>
  <si>
    <t>6. Создание файла отчета при работе в MS Excel 2000-2010</t>
  </si>
  <si>
    <t xml:space="preserve">  6.1.</t>
  </si>
  <si>
    <t xml:space="preserve">  6.2.</t>
  </si>
  <si>
    <t xml:space="preserve">  6.3.</t>
  </si>
  <si>
    <t>Выберите в пункте меню "Файл" - "Сохранить как..."</t>
  </si>
  <si>
    <t xml:space="preserve">  6.4.</t>
  </si>
  <si>
    <t>Выберите в пункте меню "Файл" - "Сохранить как...".
В MS Excel 2013 после этого нажмите кнопку "Обзор".</t>
  </si>
  <si>
    <t>Выберите папку для размещения csv-отчёта. Рекомендуем хранить все файлы проекта в одном месте.</t>
  </si>
  <si>
    <t xml:space="preserve">Выберите тип файла "CSV (разделители запятые) *.csv"  Будьте внимательны, нужен именно этот формат! (СSV для ms-dos и СSV для macintosh не подходят). См. рисунок: </t>
  </si>
  <si>
    <t>Согласитесь сохранить всю книгу в формате csv, нажав "ДА" в очередном окне.</t>
  </si>
  <si>
    <t>Закройте форму, отказавшись сохранять изменения (это сделано в п. 6.2.)</t>
  </si>
  <si>
    <t xml:space="preserve">В открывшемся окне выберите тип файла "Текст CSV" (в некоторых версиях OpenOffice.org Calc предварительно нужно нажать на стрелку перед "Тип файла"). См. рисунок: </t>
  </si>
  <si>
    <t>Нажмите "Ок". На появившемся предупреждении о сохранении только активного листа нажмите "Ок".</t>
  </si>
  <si>
    <t xml:space="preserve">    8. Отправка подготовленного отчета</t>
  </si>
  <si>
    <t>Большинство проблем связано с одной из следующих ошибок:
1) неверно указан логин;
2) заполнение отчета не закончено, т.е. на листе "otchet" осталось сообщение "Формирование отчета не завершено";
3) сохранен не тот лист (не "otchet", см. п. 6.1 или 7.1);
4) неверный формат сдаваемого в систему файла (см. п. 6.5 или 7.5).</t>
  </si>
  <si>
    <t xml:space="preserve">Обязательно прикрепите к письму проблемные файлы: заполненную форму, csv-отчёт. При необходимости прикрепите скриншот (снимок экрана)*. </t>
  </si>
  <si>
    <t xml:space="preserve">  6.10.</t>
  </si>
  <si>
    <t>7. Загрузка файла отчета при работе в OpenOffice.org 3</t>
  </si>
  <si>
    <t>7.1.</t>
  </si>
  <si>
    <t>7.2.</t>
  </si>
  <si>
    <t>7.3.</t>
  </si>
  <si>
    <t>7.4.</t>
  </si>
  <si>
    <t>7.5.</t>
  </si>
  <si>
    <t>7.6.</t>
  </si>
  <si>
    <t>Нажмите "Сохранить". На появившемся предупреждении выберите "Использовать текущий формат".</t>
  </si>
  <si>
    <t>7.7.</t>
  </si>
  <si>
    <t>7.8.</t>
  </si>
  <si>
    <t>7.9.</t>
  </si>
  <si>
    <t>8.1.</t>
  </si>
  <si>
    <t>8.2.</t>
  </si>
  <si>
    <t>8.4.</t>
  </si>
  <si>
    <t>Укажите в открывшемся окне расположение файла с csv - отчетом.</t>
  </si>
  <si>
    <t>8.5.</t>
  </si>
  <si>
    <t>para</t>
  </si>
  <si>
    <t>Информация об ОО</t>
  </si>
  <si>
    <t>login+</t>
  </si>
  <si>
    <t>otip</t>
  </si>
  <si>
    <t>gorsel</t>
  </si>
  <si>
    <t>CIFR</t>
  </si>
  <si>
    <t>nasel</t>
  </si>
  <si>
    <t>danet</t>
  </si>
  <si>
    <t>fgos</t>
  </si>
  <si>
    <t>nerus</t>
  </si>
  <si>
    <t>DZV</t>
  </si>
  <si>
    <t>лицей</t>
  </si>
  <si>
    <t>до 1000</t>
  </si>
  <si>
    <t>нет буквы</t>
  </si>
  <si>
    <t>Да, более половины</t>
  </si>
  <si>
    <t>Преимущественно в тетрадях на печатной основе</t>
  </si>
  <si>
    <t>основная школа</t>
  </si>
  <si>
    <t>до 10 000</t>
  </si>
  <si>
    <t>Да, от четверти до половины</t>
  </si>
  <si>
    <t>Около половины в тетрадях на печатной основе</t>
  </si>
  <si>
    <t>средняя школа с угл.</t>
  </si>
  <si>
    <t>до 100 000</t>
  </si>
  <si>
    <t>Да, менее четверти</t>
  </si>
  <si>
    <t>Преимущественно в обычных тетрадях</t>
  </si>
  <si>
    <t>колледж</t>
  </si>
  <si>
    <t>Нет</t>
  </si>
  <si>
    <t>Затрудняюсь ответить</t>
  </si>
  <si>
    <t>Название ОО</t>
  </si>
  <si>
    <t>до 1 000 000</t>
  </si>
  <si>
    <t>свыше 1 000 000</t>
  </si>
  <si>
    <t>4. Раздел "Информация об ОО"</t>
  </si>
  <si>
    <t>Подготовка файла отчёта для загрузки на сайте www.eduvpr.ru</t>
  </si>
  <si>
    <t xml:space="preserve">Авторизуйтесь на сайте www.eduvpr.ru, используя логин и пароль. </t>
  </si>
  <si>
    <t>тема: ВПР Проблемы otchet.csv &lt;логин&gt;</t>
  </si>
  <si>
    <t>Не астестован(а)</t>
  </si>
  <si>
    <t>Молодой специалист</t>
  </si>
  <si>
    <t>менее 200 человек</t>
  </si>
  <si>
    <t>25 тыс – 50 тыс человек</t>
  </si>
  <si>
    <t>50 тыс – 100 тыс человек</t>
  </si>
  <si>
    <t>100 тыс – 250 тыс человек</t>
  </si>
  <si>
    <t>250 тыс – 500 тыс человек</t>
  </si>
  <si>
    <t>500 тыс – 1 млн человек</t>
  </si>
  <si>
    <t>более 1 млн человек</t>
  </si>
  <si>
    <t>200 – 1000 человек</t>
  </si>
  <si>
    <t>1000 – 5000 человек</t>
  </si>
  <si>
    <t>5 тыс – 25 тыс человек</t>
  </si>
  <si>
    <t>В населенном пункте, в котором находится ОО, проживает</t>
  </si>
  <si>
    <t>ОО находится</t>
  </si>
  <si>
    <t>в городе</t>
  </si>
  <si>
    <t>в сельской местности</t>
  </si>
  <si>
    <t>ОО является малокомплектной</t>
  </si>
  <si>
    <t>чаще 1 раза в час</t>
  </si>
  <si>
    <t>несколько раз в день</t>
  </si>
  <si>
    <t>1 раз в день</t>
  </si>
  <si>
    <t>несколько раз в неделю</t>
  </si>
  <si>
    <t>1 раз в неделю</t>
  </si>
  <si>
    <t>реже 1 раза в неделю</t>
  </si>
  <si>
    <t>отсутствует</t>
  </si>
  <si>
    <t>ОО расположена в городе федерального значения или административном центре</t>
  </si>
  <si>
    <t>commute</t>
  </si>
  <si>
    <t>С какой периодичностью осуществляется регулярное транспортное сообщение с ближайшим административным центром?</t>
  </si>
  <si>
    <t>Есть ли в названии ОО слова «лицей», «гимназия», «углубленное изучение», «одаренные дети»?</t>
  </si>
  <si>
    <t>Является ли ОО школой-интернатом?</t>
  </si>
  <si>
    <t>да, реализует только адаптированные образовательные программы</t>
  </si>
  <si>
    <t>да, реализует в том числе основные образовательные программы</t>
  </si>
  <si>
    <t>нет, реализует только основные образовательные программы</t>
  </si>
  <si>
    <t>нет, реализует в том числе адаптированные образовательные программы</t>
  </si>
  <si>
    <t>corr</t>
  </si>
  <si>
    <t>Является ли ОО коррекционной?</t>
  </si>
  <si>
    <t>Есть ли в ОО конкурсный отбор при приеме в какие-либо классы?</t>
  </si>
  <si>
    <t>1 класс</t>
  </si>
  <si>
    <t>2 класс</t>
  </si>
  <si>
    <t>3 класс</t>
  </si>
  <si>
    <t>4 класс</t>
  </si>
  <si>
    <t>6 класс</t>
  </si>
  <si>
    <t>7 класс</t>
  </si>
  <si>
    <t>9 класс</t>
  </si>
  <si>
    <t>10 класс</t>
  </si>
  <si>
    <t>11 класс</t>
  </si>
  <si>
    <t>часть обучающихся проходит отбор</t>
  </si>
  <si>
    <t>все обучающиеся проходят отбор</t>
  </si>
  <si>
    <t>Ведется ли в ОО углубленное изучение каких-либо предметов?</t>
  </si>
  <si>
    <t>otbor</t>
  </si>
  <si>
    <t>Русский язык</t>
  </si>
  <si>
    <t>Математика</t>
  </si>
  <si>
    <t>Физика</t>
  </si>
  <si>
    <t>Информатика</t>
  </si>
  <si>
    <t>Химия</t>
  </si>
  <si>
    <t>Биология</t>
  </si>
  <si>
    <t>История</t>
  </si>
  <si>
    <t>Обществознание</t>
  </si>
  <si>
    <t>География</t>
  </si>
  <si>
    <t>Литература</t>
  </si>
  <si>
    <t>Английский язык</t>
  </si>
  <si>
    <t>Технология</t>
  </si>
  <si>
    <t>ИЗО</t>
  </si>
  <si>
    <t>Музыка</t>
  </si>
  <si>
    <t>Основы безопасности жизнедеятельности</t>
  </si>
  <si>
    <t>class</t>
  </si>
  <si>
    <t>Какое из следующих утверждений, по Вашему мнению, лучше всего описывает находящиеся поблизости ОО, доступные для обучающихся вашей школы</t>
  </si>
  <si>
    <t>Есть две или более ОО, подобных нашей по уровню подготовки обучающихся</t>
  </si>
  <si>
    <t>Есть еще одна ОО, подобная нашей по уровню подготовки обучающихся</t>
  </si>
  <si>
    <t>Других ОО, подобных нашей по уровню подготовки обучающихся, нет</t>
  </si>
  <si>
    <t>v_12</t>
  </si>
  <si>
    <t>Реализует ли ОО программы с использованием дистанционных образовательных технологий</t>
  </si>
  <si>
    <r>
      <t xml:space="preserve">Для развития таланта у детей в ОО используются:
</t>
    </r>
    <r>
      <rPr>
        <i/>
        <sz val="11"/>
        <color indexed="8"/>
        <rFont val="Calibri"/>
        <family val="2"/>
        <charset val="204"/>
      </rPr>
      <t>(выберите один или несколько вариантов)</t>
    </r>
  </si>
  <si>
    <t>индивидуализация на уроках</t>
  </si>
  <si>
    <t>индивидуальные образовательные траектории</t>
  </si>
  <si>
    <t>индивидуальный учебный план</t>
  </si>
  <si>
    <t>система дополнительного образования</t>
  </si>
  <si>
    <t>вовлечение в исследовательскую деятельность</t>
  </si>
  <si>
    <t>Во сколько смен работает ОО?</t>
  </si>
  <si>
    <t>shift</t>
  </si>
  <si>
    <t>в одну</t>
  </si>
  <si>
    <t>в две</t>
  </si>
  <si>
    <t>в три</t>
  </si>
  <si>
    <t>из них внешних совместителей</t>
  </si>
  <si>
    <t>высшей категории</t>
  </si>
  <si>
    <t>первой категории</t>
  </si>
  <si>
    <t>аттестованных на соответствие должности</t>
  </si>
  <si>
    <t>Количество учителей начальных классов, являющихся внешними совместителями</t>
  </si>
  <si>
    <t>учителей начальных классов</t>
  </si>
  <si>
    <t>учителей-предметников</t>
  </si>
  <si>
    <t>уволившихся из ОО за 2016 календарный год</t>
  </si>
  <si>
    <t>принятых на работу в ОО за 2016 календарный год</t>
  </si>
  <si>
    <t>обучающиеся с алко/наркозависимостью</t>
  </si>
  <si>
    <t>обучающиеся, стоящие на внутришкольном учете</t>
  </si>
  <si>
    <t xml:space="preserve">обучающиеся, стоящие на учете в ОВД </t>
  </si>
  <si>
    <t>в населенном пункте, в котором расположена школа</t>
  </si>
  <si>
    <t>в других населенных пунктах</t>
  </si>
  <si>
    <t>в шаговой доступности от ОО</t>
  </si>
  <si>
    <t>в транспортной доступности: не более получаса</t>
  </si>
  <si>
    <t>в транспортной доступности: от получаса до 1 часа</t>
  </si>
  <si>
    <t>в транспортной доступности: более 1 часа</t>
  </si>
  <si>
    <t>1-4 классы</t>
  </si>
  <si>
    <t>5-7 классы</t>
  </si>
  <si>
    <t>8-9 классы</t>
  </si>
  <si>
    <t>менее 5%</t>
  </si>
  <si>
    <t>от 5 до 20%</t>
  </si>
  <si>
    <t>от 20 до 40%</t>
  </si>
  <si>
    <t>от 40 до 60%</t>
  </si>
  <si>
    <t>от 60 до 80%</t>
  </si>
  <si>
    <t>от 80 до 100%</t>
  </si>
  <si>
    <t>таких обучающихся нет</t>
  </si>
  <si>
    <t>nerusl</t>
  </si>
  <si>
    <r>
      <t xml:space="preserve">Укажите </t>
    </r>
    <r>
      <rPr>
        <b/>
        <sz val="11"/>
        <color indexed="8"/>
        <rFont val="Calibri"/>
        <family val="2"/>
        <charset val="204"/>
      </rPr>
      <t>процент</t>
    </r>
    <r>
      <rPr>
        <sz val="11"/>
        <color indexed="8"/>
        <rFont val="Calibri"/>
        <family val="2"/>
        <charset val="204"/>
      </rPr>
      <t xml:space="preserve"> обучающихся в ОО, для которых русский язык не является родным</t>
    </r>
  </si>
  <si>
    <t>обучающиеся из неполных семей</t>
  </si>
  <si>
    <t>обучающиеся из многодетных семей</t>
  </si>
  <si>
    <t>обучающиеся, у которых оба родителя или единственный родитель имеет высшее образование</t>
  </si>
  <si>
    <t>преимущественно одно- двухэтажная</t>
  </si>
  <si>
    <t>преимущественно высотная</t>
  </si>
  <si>
    <t>смешанная</t>
  </si>
  <si>
    <t>v_44_1</t>
  </si>
  <si>
    <t>после 2010 года</t>
  </si>
  <si>
    <t>v_44_2</t>
  </si>
  <si>
    <t>Этажность застройки прилегающей к ОО территории:</t>
  </si>
  <si>
    <t>до 30-х годов XX века</t>
  </si>
  <si>
    <t>30-50 годы XX века</t>
  </si>
  <si>
    <t>60-70 годы XX века</t>
  </si>
  <si>
    <t>80-90 годы XX века</t>
  </si>
  <si>
    <t>2000-е годы</t>
  </si>
  <si>
    <r>
      <t xml:space="preserve">Какой примерно </t>
    </r>
    <r>
      <rPr>
        <b/>
        <sz val="11"/>
        <color indexed="8"/>
        <rFont val="Calibri"/>
        <family val="2"/>
        <charset val="204"/>
      </rPr>
      <t>процент</t>
    </r>
    <r>
      <rPr>
        <sz val="11"/>
        <color indexed="8"/>
        <rFont val="Calibri"/>
        <family val="2"/>
        <charset val="204"/>
      </rPr>
      <t xml:space="preserve"> составляет вклад каждого из следующих источников финансирования в бюджете ОО в учебном году? </t>
    </r>
  </si>
  <si>
    <t>средства федерального бюджета</t>
  </si>
  <si>
    <t>средства регионального, муниципального бюджетов</t>
  </si>
  <si>
    <t>платные услуги</t>
  </si>
  <si>
    <t>сдача помещений в аренду</t>
  </si>
  <si>
    <t>безвозмездные поступления, в том числе пожертвования</t>
  </si>
  <si>
    <r>
      <t xml:space="preserve">Средний норматив финансирования на 1 обучающегося по ОО (по факту за прошедший финансовый год), </t>
    </r>
    <r>
      <rPr>
        <b/>
        <sz val="11"/>
        <color indexed="8"/>
        <rFont val="Calibri"/>
        <family val="2"/>
        <charset val="204"/>
      </rPr>
      <t>рублей</t>
    </r>
  </si>
  <si>
    <r>
      <t xml:space="preserve">Средняя зарплата учителей в ОО, </t>
    </r>
    <r>
      <rPr>
        <b/>
        <sz val="11"/>
        <color indexed="8"/>
        <rFont val="Calibri"/>
        <family val="2"/>
        <charset val="204"/>
      </rPr>
      <t>рублей</t>
    </r>
  </si>
  <si>
    <t>В каких классах ведется конкурсный отбор и все ли обучающиеся его проходят?</t>
  </si>
  <si>
    <r>
      <t>Другой предмет (</t>
    </r>
    <r>
      <rPr>
        <i/>
        <sz val="11"/>
        <color indexed="8"/>
        <rFont val="Calibri"/>
        <family val="2"/>
        <charset val="204"/>
      </rPr>
      <t>укажите в ячейке ниже</t>
    </r>
    <r>
      <rPr>
        <sz val="11"/>
        <color indexed="8"/>
        <rFont val="Calibri"/>
        <family val="2"/>
        <charset val="204"/>
      </rPr>
      <t>)</t>
    </r>
  </si>
  <si>
    <t>17</t>
  </si>
  <si>
    <t>24</t>
  </si>
  <si>
    <t>25</t>
  </si>
  <si>
    <t>26</t>
  </si>
  <si>
    <t>27</t>
  </si>
  <si>
    <t>29</t>
  </si>
  <si>
    <t>30</t>
  </si>
  <si>
    <t>31</t>
  </si>
  <si>
    <t>32</t>
  </si>
  <si>
    <t>33</t>
  </si>
  <si>
    <t>34</t>
  </si>
  <si>
    <t>36</t>
  </si>
  <si>
    <t>37</t>
  </si>
  <si>
    <t>38</t>
  </si>
  <si>
    <t>39</t>
  </si>
  <si>
    <t>41</t>
  </si>
  <si>
    <t>42</t>
  </si>
  <si>
    <t>44</t>
  </si>
  <si>
    <t>45</t>
  </si>
  <si>
    <t>sch000000</t>
  </si>
  <si>
    <r>
      <t>Количество</t>
    </r>
    <r>
      <rPr>
        <sz val="11"/>
        <color indexed="8"/>
        <rFont val="Calibri"/>
        <family val="2"/>
        <charset val="204"/>
      </rPr>
      <t xml:space="preserve"> обучающихся 1-8 классов на конец </t>
    </r>
    <r>
      <rPr>
        <b/>
        <sz val="11"/>
        <color indexed="8"/>
        <rFont val="Calibri"/>
        <family val="2"/>
        <charset val="204"/>
      </rPr>
      <t>2015-2016</t>
    </r>
    <r>
      <rPr>
        <sz val="11"/>
        <color indexed="8"/>
        <rFont val="Calibri"/>
        <family val="2"/>
        <charset val="204"/>
      </rPr>
      <t xml:space="preserve"> учебного года</t>
    </r>
  </si>
  <si>
    <r>
      <t>Количество</t>
    </r>
    <r>
      <rPr>
        <sz val="11"/>
        <color indexed="8"/>
        <rFont val="Calibri"/>
        <family val="2"/>
        <charset val="204"/>
      </rPr>
      <t xml:space="preserve"> учеников 2-9 классов </t>
    </r>
    <r>
      <rPr>
        <b/>
        <sz val="11"/>
        <color indexed="8"/>
        <rFont val="Calibri"/>
        <family val="2"/>
        <charset val="204"/>
      </rPr>
      <t>2016-2017</t>
    </r>
    <r>
      <rPr>
        <sz val="11"/>
        <color indexed="8"/>
        <rFont val="Calibri"/>
        <family val="2"/>
        <charset val="204"/>
      </rPr>
      <t xml:space="preserve"> учебного года, обучавшихся в ОО в </t>
    </r>
    <r>
      <rPr>
        <b/>
        <sz val="11"/>
        <color indexed="8"/>
        <rFont val="Calibri"/>
        <family val="2"/>
        <charset val="204"/>
      </rPr>
      <t>2015-2016</t>
    </r>
    <r>
      <rPr>
        <sz val="11"/>
        <color indexed="8"/>
        <rFont val="Calibri"/>
        <family val="2"/>
        <charset val="204"/>
      </rPr>
      <t xml:space="preserve"> учебном году</t>
    </r>
  </si>
  <si>
    <r>
      <t>Количество</t>
    </r>
    <r>
      <rPr>
        <sz val="11"/>
        <color indexed="8"/>
        <rFont val="Calibri"/>
        <family val="2"/>
        <charset val="204"/>
      </rPr>
      <t xml:space="preserve"> выпускников 9 класса 2015-2016 учебного года</t>
    </r>
  </si>
  <si>
    <r>
      <t>Т</t>
    </r>
    <r>
      <rPr>
        <i/>
        <sz val="11"/>
        <color indexed="8"/>
        <rFont val="Calibri"/>
        <family val="2"/>
        <charset val="204"/>
      </rPr>
      <t>олько для ОО, реализующих образовательные программы среднего общего образования</t>
    </r>
    <r>
      <rPr>
        <sz val="11"/>
        <color indexed="8"/>
        <rFont val="Calibri"/>
        <family val="2"/>
        <charset val="204"/>
      </rPr>
      <t xml:space="preserve">
</t>
    </r>
    <r>
      <rPr>
        <b/>
        <sz val="11"/>
        <color indexed="8"/>
        <rFont val="Calibri"/>
        <family val="2"/>
        <charset val="204"/>
      </rPr>
      <t>Количество</t>
    </r>
    <r>
      <rPr>
        <sz val="11"/>
        <color indexed="8"/>
        <rFont val="Calibri"/>
        <family val="2"/>
        <charset val="204"/>
      </rPr>
      <t xml:space="preserve"> учащихся 10 классов 2016-2017 учебного года, обучавшихся в ОО в </t>
    </r>
    <r>
      <rPr>
        <i/>
        <sz val="11"/>
        <color indexed="8"/>
        <rFont val="Calibri"/>
        <family val="2"/>
        <charset val="204"/>
      </rPr>
      <t>2015-2016</t>
    </r>
    <r>
      <rPr>
        <sz val="11"/>
        <color indexed="8"/>
        <rFont val="Calibri"/>
        <family val="2"/>
        <charset val="204"/>
      </rPr>
      <t xml:space="preserve"> учебном году</t>
    </r>
  </si>
  <si>
    <r>
      <t>Только для ОО, реализующих образовательные программы среднего общего образования</t>
    </r>
    <r>
      <rPr>
        <sz val="11"/>
        <color indexed="8"/>
        <rFont val="Calibri"/>
        <family val="2"/>
        <charset val="204"/>
      </rPr>
      <t xml:space="preserve">
</t>
    </r>
    <r>
      <rPr>
        <b/>
        <sz val="11"/>
        <color indexed="8"/>
        <rFont val="Calibri"/>
        <family val="2"/>
        <charset val="204"/>
      </rPr>
      <t>Процент</t>
    </r>
    <r>
      <rPr>
        <sz val="11"/>
        <color indexed="8"/>
        <rFont val="Calibri"/>
        <family val="2"/>
        <charset val="204"/>
      </rPr>
      <t xml:space="preserve"> выпускников 11 классов, поступивших в вузы за последние 5 лет</t>
    </r>
  </si>
  <si>
    <r>
      <t>другое (</t>
    </r>
    <r>
      <rPr>
        <i/>
        <sz val="11"/>
        <color indexed="8"/>
        <rFont val="Calibri"/>
        <family val="2"/>
        <charset val="204"/>
      </rPr>
      <t>что? укажите в ячейке ниже</t>
    </r>
    <r>
      <rPr>
        <sz val="11"/>
        <color indexed="8"/>
        <rFont val="Calibri"/>
        <family val="2"/>
        <charset val="204"/>
      </rPr>
      <t>)</t>
    </r>
  </si>
  <si>
    <r>
      <t>Только для ОО, реализующих образовательные программы среднего общего образования</t>
    </r>
    <r>
      <rPr>
        <sz val="11"/>
        <color indexed="8"/>
        <rFont val="Calibri"/>
        <family val="2"/>
        <charset val="204"/>
      </rPr>
      <t xml:space="preserve">
</t>
    </r>
    <r>
      <rPr>
        <b/>
        <sz val="11"/>
        <color indexed="8"/>
        <rFont val="Calibri"/>
        <family val="2"/>
        <charset val="204"/>
      </rPr>
      <t xml:space="preserve">Процент </t>
    </r>
    <r>
      <rPr>
        <sz val="11"/>
        <color indexed="8"/>
        <rFont val="Calibri"/>
        <family val="2"/>
        <charset val="204"/>
      </rPr>
      <t xml:space="preserve">учителей 10 классов </t>
    </r>
    <r>
      <rPr>
        <b/>
        <sz val="11"/>
        <color indexed="8"/>
        <rFont val="Calibri"/>
        <family val="2"/>
        <charset val="204"/>
      </rPr>
      <t>2016-2017</t>
    </r>
    <r>
      <rPr>
        <sz val="11"/>
        <color indexed="8"/>
        <rFont val="Calibri"/>
        <family val="2"/>
        <charset val="204"/>
      </rPr>
      <t xml:space="preserve"> учебного года, которые работали в 9 классах в </t>
    </r>
    <r>
      <rPr>
        <b/>
        <sz val="11"/>
        <color indexed="8"/>
        <rFont val="Calibri"/>
        <family val="2"/>
        <charset val="204"/>
      </rPr>
      <t>2015-2016</t>
    </r>
    <r>
      <rPr>
        <sz val="11"/>
        <color indexed="8"/>
        <rFont val="Calibri"/>
        <family val="2"/>
        <charset val="204"/>
      </rPr>
      <t xml:space="preserve"> учебном году</t>
    </r>
  </si>
  <si>
    <r>
      <t>дети с ОВЗ (</t>
    </r>
    <r>
      <rPr>
        <i/>
        <sz val="11"/>
        <color indexed="8"/>
        <rFont val="Calibri"/>
        <family val="2"/>
        <charset val="204"/>
      </rPr>
      <t>все статусы по документам</t>
    </r>
    <r>
      <rPr>
        <sz val="11"/>
        <color indexed="8"/>
        <rFont val="Calibri"/>
        <family val="2"/>
        <charset val="204"/>
      </rPr>
      <t>), обучающиеся в обычных классах</t>
    </r>
  </si>
  <si>
    <r>
      <t xml:space="preserve">Укажите примерный </t>
    </r>
    <r>
      <rPr>
        <b/>
        <sz val="11"/>
        <color indexed="8"/>
        <rFont val="Calibri"/>
        <family val="2"/>
        <charset val="204"/>
      </rPr>
      <t>процент</t>
    </r>
    <r>
      <rPr>
        <sz val="11"/>
        <color indexed="8"/>
        <rFont val="Calibri"/>
        <family val="2"/>
        <charset val="204"/>
      </rPr>
      <t xml:space="preserve"> обучающихся в ОО из семей, проживающих</t>
    </r>
  </si>
  <si>
    <r>
      <t xml:space="preserve">Укажите примерный </t>
    </r>
    <r>
      <rPr>
        <b/>
        <sz val="11"/>
        <color indexed="8"/>
        <rFont val="Calibri"/>
        <family val="2"/>
        <charset val="204"/>
      </rPr>
      <t>процент</t>
    </r>
    <r>
      <rPr>
        <sz val="11"/>
        <color indexed="8"/>
        <rFont val="Calibri"/>
        <family val="2"/>
        <charset val="204"/>
      </rPr>
      <t xml:space="preserve"> обучающихся, занятых в системе дополнительного образования в любых организациях (</t>
    </r>
    <r>
      <rPr>
        <b/>
        <sz val="11"/>
        <color indexed="8"/>
        <rFont val="Calibri"/>
        <family val="2"/>
        <charset val="204"/>
      </rPr>
      <t>не включая</t>
    </r>
    <r>
      <rPr>
        <sz val="11"/>
        <color indexed="8"/>
        <rFont val="Calibri"/>
        <family val="2"/>
        <charset val="204"/>
      </rPr>
      <t xml:space="preserve"> группы продленного дня и внеурочную деятельность) от числа обучающихся в соответствующих классах</t>
    </r>
  </si>
  <si>
    <r>
      <t xml:space="preserve">обучающиеся, у которых оба родителя или единственный родитель </t>
    </r>
    <r>
      <rPr>
        <b/>
        <sz val="11"/>
        <color indexed="8"/>
        <rFont val="Calibri"/>
        <family val="2"/>
        <charset val="204"/>
      </rPr>
      <t>не</t>
    </r>
    <r>
      <rPr>
        <sz val="11"/>
        <color indexed="8"/>
        <rFont val="Calibri"/>
        <family val="2"/>
        <charset val="204"/>
      </rPr>
      <t xml:space="preserve"> работают</t>
    </r>
  </si>
  <si>
    <r>
      <t>другое (</t>
    </r>
    <r>
      <rPr>
        <i/>
        <sz val="11"/>
        <color indexed="8"/>
        <rFont val="Calibri"/>
        <family val="2"/>
        <charset val="204"/>
      </rPr>
      <t>что? впишите в ячейку ниже</t>
    </r>
    <r>
      <rPr>
        <sz val="11"/>
        <color indexed="8"/>
        <rFont val="Calibri"/>
        <family val="2"/>
        <charset val="204"/>
      </rPr>
      <t xml:space="preserve">) </t>
    </r>
  </si>
  <si>
    <t>Данные об образовательных организациях, участвующих в ВПР-2017</t>
  </si>
  <si>
    <t>Всероссийские проверочные работы. 2017 г.</t>
  </si>
  <si>
    <t>Данная форма предназначена для сбора информации об ОО, участвующих в ВПР-2017.
Ниже представлена пошаговая инструкция по заполнению формы, формированию и отправке отчета.</t>
  </si>
  <si>
    <t>В разделе "Информация об ОО" укажите логин и впишите ответы на вопросы анкеты.</t>
  </si>
  <si>
    <t>Ответьте на вопросы анкеты.</t>
  </si>
  <si>
    <r>
      <t xml:space="preserve">Если красные надписи не исчезают или отчет не принимается системой, перечитайте еще раз инструкцию. Если Вы не нашли ошибку в своих действиях, напишите письмо на адрес </t>
    </r>
    <r>
      <rPr>
        <b/>
        <sz val="11"/>
        <color indexed="60"/>
        <rFont val="Arial"/>
        <family val="2"/>
        <charset val="204"/>
      </rPr>
      <t xml:space="preserve">need@vprhelp.ru </t>
    </r>
  </si>
  <si>
    <r>
      <t xml:space="preserve">Какое </t>
    </r>
    <r>
      <rPr>
        <b/>
        <sz val="11"/>
        <color indexed="8"/>
        <rFont val="Calibri"/>
        <family val="2"/>
        <charset val="204"/>
      </rPr>
      <t>количество</t>
    </r>
    <r>
      <rPr>
        <sz val="11"/>
        <color indexed="8"/>
        <rFont val="Calibri"/>
        <family val="2"/>
        <charset val="204"/>
      </rPr>
      <t xml:space="preserve"> обучающихся 10-11 классов учится в профильных классах
</t>
    </r>
    <r>
      <rPr>
        <i/>
        <sz val="11"/>
        <color indexed="8"/>
        <rFont val="Calibri"/>
        <family val="2"/>
        <charset val="204"/>
      </rPr>
      <t>Если таких нет, впишите «0»</t>
    </r>
  </si>
  <si>
    <r>
      <t xml:space="preserve">другое </t>
    </r>
    <r>
      <rPr>
        <i/>
        <sz val="11"/>
        <color indexed="8"/>
        <rFont val="Calibri"/>
        <family val="2"/>
        <charset val="204"/>
      </rPr>
      <t>(впишите не более 256 знаков)</t>
    </r>
  </si>
  <si>
    <t>4.4.</t>
  </si>
  <si>
    <t>4.5.</t>
  </si>
  <si>
    <t>В вопросах, ответами на которые является процент, укажите целое число от 0 до 100 без знака %.</t>
  </si>
  <si>
    <r>
      <t xml:space="preserve">Количество обучающихся в каждой параллели в </t>
    </r>
    <r>
      <rPr>
        <b/>
        <sz val="11"/>
        <color indexed="8"/>
        <rFont val="Calibri"/>
        <family val="2"/>
        <charset val="204"/>
      </rPr>
      <t>2016-2017</t>
    </r>
    <r>
      <rPr>
        <sz val="11"/>
        <color indexed="8"/>
        <rFont val="Calibri"/>
        <family val="2"/>
        <charset val="204"/>
      </rPr>
      <t xml:space="preserve"> учебном году 
</t>
    </r>
    <r>
      <rPr>
        <i/>
        <sz val="11"/>
        <color indexed="8"/>
        <rFont val="Calibri"/>
        <family val="2"/>
        <charset val="204"/>
      </rPr>
      <t xml:space="preserve">Впишите общее </t>
    </r>
    <r>
      <rPr>
        <b/>
        <i/>
        <sz val="11"/>
        <color indexed="8"/>
        <rFont val="Calibri"/>
        <family val="2"/>
        <charset val="204"/>
      </rPr>
      <t>количество</t>
    </r>
    <r>
      <rPr>
        <i/>
        <sz val="11"/>
        <color indexed="8"/>
        <rFont val="Calibri"/>
        <family val="2"/>
        <charset val="204"/>
      </rPr>
      <t xml:space="preserve"> обучающихся (только число) по состоянию на 01.09.2016  Если в Вашей школе нет такого класса, поставьте «0».</t>
    </r>
  </si>
  <si>
    <r>
      <t>Количество</t>
    </r>
    <r>
      <rPr>
        <sz val="11"/>
        <color indexed="8"/>
        <rFont val="Calibri"/>
        <family val="2"/>
        <charset val="204"/>
      </rPr>
      <t xml:space="preserve"> классов в каждой параллели в </t>
    </r>
    <r>
      <rPr>
        <b/>
        <sz val="11"/>
        <color indexed="8"/>
        <rFont val="Calibri"/>
        <family val="2"/>
        <charset val="204"/>
      </rPr>
      <t>2016-2017</t>
    </r>
    <r>
      <rPr>
        <sz val="11"/>
        <color indexed="8"/>
        <rFont val="Calibri"/>
        <family val="2"/>
        <charset val="204"/>
      </rPr>
      <t xml:space="preserve"> учебном году
</t>
    </r>
    <r>
      <rPr>
        <i/>
        <sz val="11"/>
        <color indexed="8"/>
        <rFont val="Calibri"/>
        <family val="2"/>
        <charset val="204"/>
      </rPr>
      <t>При отстутствии классов, впишите "0".</t>
    </r>
  </si>
  <si>
    <t>данное поле не заполняется</t>
  </si>
  <si>
    <r>
      <t xml:space="preserve">Общее </t>
    </r>
    <r>
      <rPr>
        <b/>
        <sz val="11"/>
        <color indexed="8"/>
        <rFont val="Calibri"/>
        <family val="2"/>
        <charset val="204"/>
      </rPr>
      <t>количество</t>
    </r>
    <r>
      <rPr>
        <sz val="11"/>
        <color indexed="8"/>
        <rFont val="Calibri"/>
        <family val="2"/>
        <charset val="204"/>
      </rPr>
      <t xml:space="preserve"> учителей</t>
    </r>
  </si>
  <si>
    <r>
      <t>Количество</t>
    </r>
    <r>
      <rPr>
        <sz val="11"/>
        <color indexed="8"/>
        <rFont val="Calibri"/>
        <family val="2"/>
        <charset val="204"/>
      </rPr>
      <t xml:space="preserve"> учителей начальных классов </t>
    </r>
  </si>
  <si>
    <r>
      <t>Количество</t>
    </r>
    <r>
      <rPr>
        <sz val="11"/>
        <color indexed="8"/>
        <rFont val="Calibri"/>
        <family val="2"/>
        <charset val="204"/>
      </rPr>
      <t xml:space="preserve"> учителей начальных классов </t>
    </r>
    <r>
      <rPr>
        <i/>
        <sz val="11"/>
        <color indexed="8"/>
        <rFont val="Calibri"/>
        <family val="2"/>
        <charset val="204"/>
      </rPr>
      <t>(без учета внешних совместителей)</t>
    </r>
  </si>
  <si>
    <r>
      <t>Количество</t>
    </r>
    <r>
      <rPr>
        <sz val="11"/>
        <color indexed="8"/>
        <rFont val="Calibri"/>
        <family val="2"/>
        <charset val="204"/>
      </rPr>
      <t xml:space="preserve"> учителей-предметников </t>
    </r>
  </si>
  <si>
    <r>
      <t>Количество</t>
    </r>
    <r>
      <rPr>
        <sz val="11"/>
        <color indexed="8"/>
        <rFont val="Calibri"/>
        <family val="2"/>
        <charset val="204"/>
      </rPr>
      <t xml:space="preserve"> учителей-предметников </t>
    </r>
    <r>
      <rPr>
        <i/>
        <sz val="11"/>
        <color indexed="8"/>
        <rFont val="Calibri"/>
        <family val="2"/>
        <charset val="204"/>
      </rPr>
      <t>(без учета совместителей)</t>
    </r>
  </si>
  <si>
    <r>
      <t>Количество</t>
    </r>
    <r>
      <rPr>
        <sz val="11"/>
        <color indexed="8"/>
        <rFont val="Calibri"/>
        <family val="2"/>
        <charset val="204"/>
      </rPr>
      <t xml:space="preserve"> учителей-предметников, являющихся внешними совместителями</t>
    </r>
  </si>
  <si>
    <r>
      <t>Количество</t>
    </r>
    <r>
      <rPr>
        <sz val="11"/>
        <color indexed="8"/>
        <rFont val="Calibri"/>
        <family val="2"/>
        <charset val="204"/>
      </rPr>
      <t xml:space="preserve"> учителей, достигших пенсионного возраста (</t>
    </r>
    <r>
      <rPr>
        <i/>
        <sz val="11"/>
        <color indexed="8"/>
        <rFont val="Calibri"/>
        <family val="2"/>
        <charset val="204"/>
      </rPr>
      <t>без учета внешних совместителей</t>
    </r>
    <r>
      <rPr>
        <sz val="11"/>
        <color indexed="8"/>
        <rFont val="Calibri"/>
        <family val="2"/>
        <charset val="204"/>
      </rPr>
      <t>), среди</t>
    </r>
  </si>
  <si>
    <r>
      <t>Количество</t>
    </r>
    <r>
      <rPr>
        <sz val="11"/>
        <color indexed="8"/>
        <rFont val="Calibri"/>
        <family val="2"/>
        <charset val="204"/>
      </rPr>
      <t xml:space="preserve"> учителей – внешних совместителей, достигших пенсионного возраста, среди</t>
    </r>
  </si>
  <si>
    <r>
      <t>Количество</t>
    </r>
    <r>
      <rPr>
        <sz val="11"/>
        <color indexed="8"/>
        <rFont val="Calibri"/>
        <family val="2"/>
        <charset val="204"/>
      </rPr>
      <t xml:space="preserve"> учителей – внешних совместителей,</t>
    </r>
  </si>
  <si>
    <r>
      <t>Количество</t>
    </r>
    <r>
      <rPr>
        <sz val="11"/>
        <color indexed="8"/>
        <rFont val="Calibri"/>
        <family val="2"/>
        <charset val="204"/>
      </rPr>
      <t xml:space="preserve"> учителей (</t>
    </r>
    <r>
      <rPr>
        <i/>
        <sz val="11"/>
        <color indexed="8"/>
        <rFont val="Calibri"/>
        <family val="2"/>
        <charset val="204"/>
      </rPr>
      <t>без учета внешних совместителей</t>
    </r>
    <r>
      <rPr>
        <sz val="11"/>
        <color indexed="8"/>
        <rFont val="Calibri"/>
        <family val="2"/>
        <charset val="204"/>
      </rPr>
      <t>),</t>
    </r>
  </si>
  <si>
    <t>нет отбора</t>
  </si>
  <si>
    <t>молодых специалистов (без категории)</t>
  </si>
  <si>
    <r>
      <t xml:space="preserve">Количество обучающихся в ОО, имеющих следующие характеристики:
</t>
    </r>
    <r>
      <rPr>
        <i/>
        <sz val="11"/>
        <color indexed="8"/>
        <rFont val="Calibri"/>
        <family val="2"/>
        <charset val="204"/>
      </rPr>
      <t>Впишите только число. Если таких нет, впишите «0»</t>
    </r>
  </si>
  <si>
    <r>
      <t xml:space="preserve">Укажите примерный </t>
    </r>
    <r>
      <rPr>
        <b/>
        <sz val="11"/>
        <color indexed="8"/>
        <rFont val="Calibri"/>
        <family val="2"/>
        <charset val="204"/>
      </rPr>
      <t>процент</t>
    </r>
    <r>
      <rPr>
        <sz val="11"/>
        <color indexed="8"/>
        <rFont val="Calibri"/>
        <family val="2"/>
        <charset val="204"/>
      </rPr>
      <t xml:space="preserve"> обучающихся в ОО, имеющих следующие характеристики:
</t>
    </r>
    <r>
      <rPr>
        <i/>
        <sz val="11"/>
        <color indexed="8"/>
        <rFont val="Calibri"/>
        <family val="2"/>
        <charset val="204"/>
      </rPr>
      <t xml:space="preserve">Впишите целое число от 0 до 100 на последнюю дату, по которой есть информация </t>
    </r>
  </si>
  <si>
    <r>
      <t>Количество</t>
    </r>
    <r>
      <rPr>
        <sz val="11"/>
        <color indexed="8"/>
        <rFont val="Calibri"/>
        <family val="2"/>
        <charset val="204"/>
      </rPr>
      <t xml:space="preserve"> обучающихся в ОО, получающих бесплатное или льготное горячее питание
</t>
    </r>
    <r>
      <rPr>
        <i/>
        <sz val="11"/>
        <color indexed="8"/>
        <rFont val="Calibri"/>
        <family val="2"/>
        <charset val="204"/>
      </rPr>
      <t>Если таких нет, впишите «0»</t>
    </r>
  </si>
  <si>
    <t>Только для ОО, где процент обучающихся из семей, проживающих в шаговой доступности, выше 50%</t>
  </si>
  <si>
    <t>Перейдите в раздел "Информация об ОО" (ярлычки внизу экрана). Впишите логин ОО в отведенное для него поле. Укажите название ОО.</t>
  </si>
  <si>
    <t>4.3.</t>
  </si>
  <si>
    <t>Обязательные для заполнения или исправления ячейки подсвечены синим цветом. Ячейки, подсвеченные зеленым, заполняются в зависимости от контекста.</t>
  </si>
  <si>
    <t>При отсутствии какой-либо группы обучающихся или учителей, в качестве ответа вписывайте "0"."</t>
  </si>
  <si>
    <t>4.6.</t>
  </si>
  <si>
    <t>В некоторых ячейках набор возможных для ввода значений ограничен. Обращайте внимание на подсказки по заполнению полей, появляющиеся при переходе к той или иной ячейке.</t>
  </si>
  <si>
    <t>4.7.</t>
  </si>
  <si>
    <t>В зависимости от программы, которую вы используете, выполните пункт 6 или 7 инструкции.</t>
  </si>
  <si>
    <t>в 1-4 классах</t>
  </si>
  <si>
    <t xml:space="preserve">в 5-6 классах </t>
  </si>
  <si>
    <t>Старайтесь заполнять вопросы анкеты последовательно. Проверка корректности заполнения некоторых полей зависит от ответов на вопросы, которые расположенные выше.</t>
  </si>
  <si>
    <r>
      <t>Количество</t>
    </r>
    <r>
      <rPr>
        <sz val="11"/>
        <color indexed="8"/>
        <rFont val="Calibri"/>
        <family val="2"/>
        <charset val="204"/>
      </rPr>
      <t xml:space="preserve"> обучающихся в ОО, посещающих группу продленного дня:
</t>
    </r>
    <r>
      <rPr>
        <i/>
        <sz val="11"/>
        <color indexed="8"/>
        <rFont val="Calibri"/>
        <family val="2"/>
        <charset val="204"/>
      </rPr>
      <t>Впишите только число. Если ГПД в школе нет, впишите «0»</t>
    </r>
  </si>
  <si>
    <t>44.1</t>
  </si>
  <si>
    <t>44.2</t>
  </si>
  <si>
    <r>
      <t xml:space="preserve">В какие периоды застраивалась территория, прилегающая к ОО?
</t>
    </r>
    <r>
      <rPr>
        <i/>
        <sz val="11"/>
        <color indexed="8"/>
        <rFont val="Calibri"/>
        <family val="2"/>
        <charset val="204"/>
      </rPr>
      <t>Выберите один или несколько вариантов.</t>
    </r>
  </si>
  <si>
    <t>28</t>
  </si>
  <si>
    <t>Внимание! Категорически запрещается удалять ячейки, строки, столбцы и двигать ячейки мышью.
Для очистки ячейки при работе в Microsoft Excel пользуйтесь клавишей DEL, при работе в OpenOffice.org Calc - клавишей BACKSPACE или DEL. Если при нажатии BACKSPACE или DEL (в OpenOffice.org Calc) появляется диалоговое окно, нужно установить параметры удаления содержимого, убрав галки со всех указанных по умолчанию параметров, и выбрать только удаление текста и чисел.
Для копирования информации внутри файла пользуйтесь Ctrl+C(копирование) и Ctrl+V(вставка).</t>
  </si>
  <si>
    <r>
      <t xml:space="preserve">Углубленное изучение каких предметов и с какого класса ведется в ОО?
</t>
    </r>
    <r>
      <rPr>
        <i/>
        <sz val="11"/>
        <color indexed="8"/>
        <rFont val="Calibri"/>
        <family val="2"/>
        <charset val="204"/>
      </rPr>
      <t>Напротив каждого предмета, по которому ведется углубленное изучение, укажите класс, с которого начинается углубленное изучение. Для остальных предметов оставьте ячейки пустыми.</t>
    </r>
  </si>
  <si>
    <t>версия 1.3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</si>
</sst>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98" formatCode="#,##0\ &quot;₽&quot;"/>
  </numFmts>
  <fonts count="49" x14ac:knownFonts="1">
    <font>
      <sz val="11"/>
      <color theme="1"/>
      <name val="Calibri"/>
      <family val="2"/>
      <scheme val="minor"/>
    </font>
    <font>
      <sz val="11"/>
      <color indexed="8"/>
      <name val="Calibri"/>
      <family val="2"/>
      <charset val="204"/>
    </font>
    <font>
      <sz val="11"/>
      <color indexed="8"/>
      <name val="Arial"/>
      <family val="2"/>
      <charset val="204"/>
    </font>
    <font>
      <sz val="10"/>
      <name val="Arial"/>
      <family val="2"/>
      <charset val="204"/>
    </font>
    <font>
      <b/>
      <sz val="14"/>
      <name val="Arial"/>
      <family val="2"/>
      <charset val="204"/>
    </font>
    <font>
      <sz val="14"/>
      <name val="Arial"/>
      <family val="2"/>
      <charset val="204"/>
    </font>
    <font>
      <sz val="11"/>
      <name val="Arial"/>
      <family val="2"/>
      <charset val="204"/>
    </font>
    <font>
      <b/>
      <sz val="12"/>
      <color indexed="62"/>
      <name val="Arial"/>
      <family val="2"/>
      <charset val="204"/>
    </font>
    <font>
      <sz val="12"/>
      <name val="Arial"/>
      <family val="2"/>
      <charset val="204"/>
    </font>
    <font>
      <b/>
      <sz val="11"/>
      <name val="Arial"/>
      <family val="2"/>
      <charset val="204"/>
    </font>
    <font>
      <b/>
      <sz val="11"/>
      <color indexed="60"/>
      <name val="Arial"/>
      <family val="2"/>
      <charset val="204"/>
    </font>
    <font>
      <sz val="11"/>
      <color indexed="10"/>
      <name val="Arial"/>
      <family val="2"/>
      <charset val="204"/>
    </font>
    <font>
      <b/>
      <sz val="14"/>
      <color indexed="62"/>
      <name val="Arial"/>
      <family val="2"/>
      <charset val="204"/>
    </font>
    <font>
      <u/>
      <sz val="11"/>
      <color indexed="12"/>
      <name val="Calibri"/>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0"/>
      <name val="Arial Cyr"/>
      <charset val="204"/>
    </font>
    <font>
      <sz val="11"/>
      <color indexed="52"/>
      <name val="Calibri"/>
      <family val="2"/>
      <charset val="204"/>
    </font>
    <font>
      <sz val="11"/>
      <color indexed="10"/>
      <name val="Calibri"/>
      <family val="2"/>
      <charset val="204"/>
    </font>
    <font>
      <sz val="11"/>
      <color indexed="17"/>
      <name val="Calibri"/>
      <family val="2"/>
      <charset val="204"/>
    </font>
    <font>
      <sz val="11"/>
      <color indexed="8"/>
      <name val="Calibri"/>
      <family val="2"/>
    </font>
    <font>
      <sz val="11"/>
      <color indexed="8"/>
      <name val="Arial"/>
      <family val="2"/>
      <charset val="204"/>
    </font>
    <font>
      <b/>
      <sz val="14"/>
      <color indexed="10"/>
      <name val="Calibri"/>
      <family val="2"/>
      <charset val="204"/>
    </font>
    <font>
      <sz val="8"/>
      <name val="Calibri"/>
      <family val="2"/>
    </font>
    <font>
      <b/>
      <sz val="12"/>
      <color indexed="8"/>
      <name val="Calibri"/>
      <family val="2"/>
      <charset val="204"/>
    </font>
    <font>
      <sz val="11"/>
      <color indexed="8"/>
      <name val="Calibri"/>
      <family val="2"/>
      <charset val="204"/>
    </font>
    <font>
      <sz val="11"/>
      <color indexed="9"/>
      <name val="Calibri"/>
      <family val="2"/>
      <charset val="204"/>
    </font>
    <font>
      <b/>
      <sz val="11"/>
      <color indexed="8"/>
      <name val="Calibri"/>
      <family val="2"/>
      <charset val="204"/>
    </font>
    <font>
      <b/>
      <sz val="16"/>
      <color indexed="39"/>
      <name val="Calibri"/>
      <family val="2"/>
      <charset val="204"/>
    </font>
    <font>
      <b/>
      <sz val="14"/>
      <color indexed="30"/>
      <name val="Calibri"/>
      <family val="2"/>
      <charset val="204"/>
    </font>
    <font>
      <i/>
      <sz val="11"/>
      <color indexed="8"/>
      <name val="Calibri"/>
      <family val="2"/>
      <charset val="204"/>
    </font>
    <font>
      <b/>
      <sz val="12"/>
      <color indexed="8"/>
      <name val="Arial"/>
      <family val="2"/>
      <charset val="204"/>
    </font>
    <font>
      <b/>
      <sz val="11"/>
      <color indexed="10"/>
      <name val="Arial"/>
      <family val="2"/>
      <charset val="204"/>
    </font>
    <font>
      <b/>
      <i/>
      <sz val="11"/>
      <color indexed="8"/>
      <name val="Calibri"/>
      <family val="2"/>
      <charset val="204"/>
    </font>
    <font>
      <i/>
      <sz val="14"/>
      <name val="Arial"/>
      <family val="2"/>
      <charset val="204"/>
    </font>
    <font>
      <sz val="11"/>
      <color theme="1"/>
      <name val="Calibri"/>
      <family val="2"/>
      <scheme val="minor"/>
    </font>
    <font>
      <sz val="12"/>
      <color theme="1"/>
      <name val="Calibri"/>
      <family val="2"/>
      <charset val="204"/>
      <scheme val="minor"/>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26"/>
        <bgColor indexed="64"/>
      </patternFill>
    </fill>
  </fills>
  <borders count="56">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style="medium">
        <color indexed="64"/>
      </top>
      <bottom/>
      <diagonal/>
    </border>
    <border>
      <left style="medium">
        <color indexed="64"/>
      </left>
      <right/>
      <top/>
      <bottom/>
      <diagonal/>
    </border>
    <border>
      <left/>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s>
  <cellStyleXfs count="69">
    <xf numFmtId="0" fontId="0" fillId="0" borderId="0"/>
    <xf numFmtId="0" fontId="1" fillId="2" borderId="0" applyNumberFormat="0" applyBorder="0" applyAlignment="0" applyProtection="0"/>
    <xf numFmtId="0" fontId="14" fillId="2" borderId="0" applyNumberFormat="0" applyBorder="0" applyAlignment="0" applyProtection="0"/>
    <xf numFmtId="0" fontId="1" fillId="3" borderId="0" applyNumberFormat="0" applyBorder="0" applyAlignment="0" applyProtection="0"/>
    <xf numFmtId="0" fontId="14" fillId="3" borderId="0" applyNumberFormat="0" applyBorder="0" applyAlignment="0" applyProtection="0"/>
    <xf numFmtId="0" fontId="1" fillId="4" borderId="0" applyNumberFormat="0" applyBorder="0" applyAlignment="0" applyProtection="0"/>
    <xf numFmtId="0" fontId="14" fillId="4" borderId="0" applyNumberFormat="0" applyBorder="0" applyAlignment="0" applyProtection="0"/>
    <xf numFmtId="0" fontId="1" fillId="5" borderId="0" applyNumberFormat="0" applyBorder="0" applyAlignment="0" applyProtection="0"/>
    <xf numFmtId="0" fontId="14" fillId="5" borderId="0" applyNumberFormat="0" applyBorder="0" applyAlignment="0" applyProtection="0"/>
    <xf numFmtId="0" fontId="1" fillId="6" borderId="0" applyNumberFormat="0" applyBorder="0" applyAlignment="0" applyProtection="0"/>
    <xf numFmtId="0" fontId="14" fillId="6" borderId="0" applyNumberFormat="0" applyBorder="0" applyAlignment="0" applyProtection="0"/>
    <xf numFmtId="0" fontId="1" fillId="7" borderId="0" applyNumberFormat="0" applyBorder="0" applyAlignment="0" applyProtection="0"/>
    <xf numFmtId="0" fontId="14" fillId="7" borderId="0" applyNumberFormat="0" applyBorder="0" applyAlignment="0" applyProtection="0"/>
    <xf numFmtId="0" fontId="1" fillId="8" borderId="0" applyNumberFormat="0" applyBorder="0" applyAlignment="0" applyProtection="0"/>
    <xf numFmtId="0" fontId="14" fillId="8" borderId="0" applyNumberFormat="0" applyBorder="0" applyAlignment="0" applyProtection="0"/>
    <xf numFmtId="0" fontId="1" fillId="9" borderId="0" applyNumberFormat="0" applyBorder="0" applyAlignment="0" applyProtection="0"/>
    <xf numFmtId="0" fontId="14" fillId="9" borderId="0" applyNumberFormat="0" applyBorder="0" applyAlignment="0" applyProtection="0"/>
    <xf numFmtId="0" fontId="1" fillId="10" borderId="0" applyNumberFormat="0" applyBorder="0" applyAlignment="0" applyProtection="0"/>
    <xf numFmtId="0" fontId="14" fillId="10" borderId="0" applyNumberFormat="0" applyBorder="0" applyAlignment="0" applyProtection="0"/>
    <xf numFmtId="0" fontId="1" fillId="5" borderId="0" applyNumberFormat="0" applyBorder="0" applyAlignment="0" applyProtection="0"/>
    <xf numFmtId="0" fontId="14" fillId="5" borderId="0" applyNumberFormat="0" applyBorder="0" applyAlignment="0" applyProtection="0"/>
    <xf numFmtId="0" fontId="1" fillId="8" borderId="0" applyNumberFormat="0" applyBorder="0" applyAlignment="0" applyProtection="0"/>
    <xf numFmtId="0" fontId="14" fillId="8" borderId="0" applyNumberFormat="0" applyBorder="0" applyAlignment="0" applyProtection="0"/>
    <xf numFmtId="0" fontId="1" fillId="11"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9" borderId="0" applyNumberFormat="0" applyBorder="0" applyAlignment="0" applyProtection="0"/>
    <xf numFmtId="0" fontId="16" fillId="7" borderId="1" applyNumberFormat="0" applyAlignment="0" applyProtection="0"/>
    <xf numFmtId="0" fontId="17" fillId="20" borderId="2" applyNumberFormat="0" applyAlignment="0" applyProtection="0"/>
    <xf numFmtId="0" fontId="18" fillId="20" borderId="1" applyNumberFormat="0" applyAlignment="0" applyProtection="0"/>
    <xf numFmtId="0" fontId="13" fillId="0" borderId="0" applyNumberFormat="0" applyFill="0" applyBorder="0" applyAlignment="0" applyProtection="0">
      <alignment vertical="top"/>
      <protection locked="0"/>
    </xf>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22" fillId="0" borderId="6" applyNumberFormat="0" applyFill="0" applyAlignment="0" applyProtection="0"/>
    <xf numFmtId="0" fontId="23" fillId="21" borderId="7" applyNumberFormat="0" applyAlignment="0" applyProtection="0"/>
    <xf numFmtId="0" fontId="24" fillId="0" borderId="0" applyNumberFormat="0" applyFill="0" applyBorder="0" applyAlignment="0" applyProtection="0"/>
    <xf numFmtId="0" fontId="25" fillId="22" borderId="0" applyNumberFormat="0" applyBorder="0" applyAlignment="0" applyProtection="0"/>
    <xf numFmtId="0" fontId="3" fillId="0" borderId="0"/>
    <xf numFmtId="0" fontId="47" fillId="0" borderId="0"/>
    <xf numFmtId="0" fontId="3" fillId="0" borderId="0"/>
    <xf numFmtId="0" fontId="48" fillId="0" borderId="0"/>
    <xf numFmtId="0" fontId="3" fillId="0" borderId="0"/>
    <xf numFmtId="0" fontId="1" fillId="0" borderId="0"/>
    <xf numFmtId="0" fontId="28" fillId="0" borderId="0"/>
    <xf numFmtId="0" fontId="32" fillId="0" borderId="0"/>
    <xf numFmtId="0" fontId="26" fillId="3" borderId="0" applyNumberFormat="0" applyBorder="0" applyAlignment="0" applyProtection="0"/>
    <xf numFmtId="0" fontId="27" fillId="0" borderId="0" applyNumberFormat="0" applyFill="0" applyBorder="0" applyAlignment="0" applyProtection="0"/>
    <xf numFmtId="0" fontId="28" fillId="23" borderId="8" applyNumberFormat="0" applyFont="0" applyAlignment="0" applyProtection="0"/>
    <xf numFmtId="0" fontId="29" fillId="0" borderId="9" applyNumberFormat="0" applyFill="0" applyAlignment="0" applyProtection="0"/>
    <xf numFmtId="0" fontId="30" fillId="0" borderId="0" applyNumberFormat="0" applyFill="0" applyBorder="0" applyAlignment="0" applyProtection="0"/>
    <xf numFmtId="0" fontId="31" fillId="4" borderId="0" applyNumberFormat="0" applyBorder="0" applyAlignment="0" applyProtection="0"/>
  </cellStyleXfs>
  <cellXfs count="186">
    <xf numFmtId="0" fontId="0" fillId="0" borderId="0" xfId="0"/>
    <xf numFmtId="0" fontId="33" fillId="0" borderId="0" xfId="0" applyFont="1"/>
    <xf numFmtId="0" fontId="0" fillId="0" borderId="0" xfId="0" applyProtection="1">
      <protection hidden="1"/>
    </xf>
    <xf numFmtId="0" fontId="0" fillId="0" borderId="0" xfId="0" applyAlignment="1">
      <alignment vertical="center"/>
    </xf>
    <xf numFmtId="0" fontId="5" fillId="0" borderId="0" xfId="59" applyFont="1"/>
    <xf numFmtId="0" fontId="7" fillId="0" borderId="0" xfId="59" applyFont="1" applyAlignment="1">
      <alignment horizontal="left"/>
    </xf>
    <xf numFmtId="0" fontId="8" fillId="0" borderId="0" xfId="59" applyFont="1" applyAlignment="1">
      <alignment horizontal="left"/>
    </xf>
    <xf numFmtId="0" fontId="6" fillId="0" borderId="0" xfId="59" applyFont="1" applyAlignment="1">
      <alignment horizontal="right" vertical="top" wrapText="1"/>
    </xf>
    <xf numFmtId="0" fontId="6" fillId="0" borderId="0" xfId="59" applyFont="1" applyAlignment="1">
      <alignment vertical="top" wrapText="1"/>
    </xf>
    <xf numFmtId="0" fontId="5" fillId="0" borderId="0" xfId="59" applyFont="1" applyProtection="1">
      <protection hidden="1"/>
    </xf>
    <xf numFmtId="0" fontId="2" fillId="0" borderId="10" xfId="59" applyFont="1" applyBorder="1" applyAlignment="1">
      <alignment horizontal="left" vertical="top" wrapText="1"/>
    </xf>
    <xf numFmtId="0" fontId="3" fillId="0" borderId="0" xfId="59" applyFont="1" applyAlignment="1">
      <alignment horizontal="center" wrapText="1"/>
    </xf>
    <xf numFmtId="0" fontId="0" fillId="0" borderId="0" xfId="0" applyAlignment="1">
      <alignment wrapText="1"/>
    </xf>
    <xf numFmtId="0" fontId="6" fillId="0" borderId="11" xfId="59" applyFont="1" applyBorder="1" applyAlignment="1">
      <alignment horizontal="left" vertical="top" wrapText="1" indent="3"/>
    </xf>
    <xf numFmtId="0" fontId="8" fillId="0" borderId="0" xfId="59" applyFont="1" applyAlignment="1">
      <alignment horizontal="left" wrapText="1"/>
    </xf>
    <xf numFmtId="0" fontId="6" fillId="0" borderId="12" xfId="59" applyFont="1" applyBorder="1" applyAlignment="1">
      <alignment horizontal="left" vertical="top" wrapText="1" indent="3"/>
    </xf>
    <xf numFmtId="0" fontId="6" fillId="0" borderId="0" xfId="0" applyFont="1" applyAlignment="1">
      <alignment wrapText="1"/>
    </xf>
    <xf numFmtId="0" fontId="6" fillId="0" borderId="0" xfId="59" applyFont="1" applyAlignment="1">
      <alignment wrapText="1"/>
    </xf>
    <xf numFmtId="16" fontId="6" fillId="0" borderId="0" xfId="59" applyNumberFormat="1" applyFont="1" applyAlignment="1">
      <alignment horizontal="right" vertical="top"/>
    </xf>
    <xf numFmtId="0" fontId="5" fillId="24" borderId="13" xfId="59" applyFont="1" applyFill="1" applyBorder="1"/>
    <xf numFmtId="0" fontId="0" fillId="25" borderId="13" xfId="0" applyFill="1" applyBorder="1"/>
    <xf numFmtId="0" fontId="6" fillId="0" borderId="0" xfId="59" applyFont="1" applyAlignment="1" applyProtection="1">
      <alignment vertical="top" wrapText="1"/>
    </xf>
    <xf numFmtId="0" fontId="6" fillId="0" borderId="0" xfId="59" applyFont="1" applyAlignment="1">
      <alignment horizontal="left" vertical="top" wrapText="1"/>
    </xf>
    <xf numFmtId="16" fontId="12" fillId="0" borderId="0" xfId="59" applyNumberFormat="1" applyFont="1" applyAlignment="1">
      <alignment horizontal="left" vertical="top"/>
    </xf>
    <xf numFmtId="0" fontId="5" fillId="0" borderId="0" xfId="59" applyFont="1" applyAlignment="1">
      <alignment wrapText="1"/>
    </xf>
    <xf numFmtId="0" fontId="6" fillId="0" borderId="0" xfId="59" applyFont="1" applyAlignment="1">
      <alignment vertical="top"/>
    </xf>
    <xf numFmtId="0" fontId="13" fillId="0" borderId="0" xfId="46" applyFont="1" applyAlignment="1" applyProtection="1">
      <alignment vertical="top"/>
    </xf>
    <xf numFmtId="49" fontId="6" fillId="0" borderId="0" xfId="59" applyNumberFormat="1" applyFont="1" applyAlignment="1" applyProtection="1">
      <alignment horizontal="right" vertical="top"/>
    </xf>
    <xf numFmtId="0" fontId="9" fillId="0" borderId="0" xfId="59" applyFont="1" applyAlignment="1">
      <alignment wrapText="1"/>
    </xf>
    <xf numFmtId="0" fontId="5" fillId="0" borderId="0" xfId="59" applyFont="1" applyAlignment="1">
      <alignment vertical="top"/>
    </xf>
    <xf numFmtId="0" fontId="5" fillId="0" borderId="0" xfId="59" applyFont="1" applyAlignment="1">
      <alignment horizontal="right" vertical="top"/>
    </xf>
    <xf numFmtId="0" fontId="6" fillId="0" borderId="0" xfId="59" applyFont="1" applyAlignment="1">
      <alignment horizontal="left" wrapText="1" indent="2"/>
    </xf>
    <xf numFmtId="0" fontId="10" fillId="0" borderId="0" xfId="59" applyFont="1" applyAlignment="1">
      <alignment wrapText="1"/>
    </xf>
    <xf numFmtId="0" fontId="34" fillId="0" borderId="0" xfId="0" applyFont="1"/>
    <xf numFmtId="22" fontId="0" fillId="0" borderId="0" xfId="0" applyNumberFormat="1"/>
    <xf numFmtId="49" fontId="0" fillId="0" borderId="0" xfId="0" applyNumberFormat="1"/>
    <xf numFmtId="0" fontId="0" fillId="0" borderId="0" xfId="0" applyNumberFormat="1"/>
    <xf numFmtId="0" fontId="6" fillId="0" borderId="0" xfId="59" applyFont="1" applyAlignment="1">
      <alignment horizontal="left" vertical="center" wrapText="1"/>
    </xf>
    <xf numFmtId="16" fontId="6" fillId="0" borderId="0" xfId="59" applyNumberFormat="1" applyFont="1" applyAlignment="1" applyProtection="1">
      <alignment horizontal="right" vertical="top"/>
      <protection hidden="1"/>
    </xf>
    <xf numFmtId="0" fontId="9" fillId="0" borderId="0" xfId="59" applyFont="1" applyAlignment="1" applyProtection="1">
      <alignment vertical="top" wrapText="1"/>
      <protection hidden="1"/>
    </xf>
    <xf numFmtId="0" fontId="6" fillId="0" borderId="0" xfId="59" applyFont="1" applyAlignment="1" applyProtection="1">
      <alignment vertical="top" wrapText="1"/>
      <protection hidden="1"/>
    </xf>
    <xf numFmtId="49" fontId="6" fillId="0" borderId="0" xfId="59" applyNumberFormat="1" applyFont="1" applyAlignment="1" applyProtection="1">
      <alignment horizontal="left" vertical="top" wrapText="1"/>
      <protection hidden="1"/>
    </xf>
    <xf numFmtId="0" fontId="6" fillId="0" borderId="0" xfId="61" applyFont="1" applyAlignment="1" applyProtection="1">
      <alignment wrapText="1"/>
      <protection hidden="1"/>
    </xf>
    <xf numFmtId="49" fontId="6" fillId="0" borderId="0" xfId="59" applyNumberFormat="1" applyFont="1" applyAlignment="1" applyProtection="1">
      <alignment horizontal="right" vertical="top"/>
      <protection hidden="1"/>
    </xf>
    <xf numFmtId="0" fontId="6" fillId="0" borderId="0" xfId="59" applyFont="1" applyAlignment="1" applyProtection="1">
      <alignment horizontal="left" vertical="top" wrapText="1"/>
      <protection hidden="1"/>
    </xf>
    <xf numFmtId="0" fontId="28" fillId="0" borderId="0" xfId="61" applyAlignment="1" applyProtection="1">
      <alignment vertical="top"/>
      <protection hidden="1"/>
    </xf>
    <xf numFmtId="0" fontId="28" fillId="0" borderId="0" xfId="61" applyAlignment="1" applyProtection="1">
      <protection hidden="1"/>
    </xf>
    <xf numFmtId="49" fontId="6" fillId="0" borderId="0" xfId="59" applyNumberFormat="1" applyFont="1" applyAlignment="1" applyProtection="1">
      <alignment horizontal="left" wrapText="1"/>
      <protection hidden="1"/>
    </xf>
    <xf numFmtId="0" fontId="7" fillId="0" borderId="0" xfId="59" applyFont="1" applyAlignment="1" applyProtection="1">
      <alignment horizontal="left" vertical="top"/>
      <protection hidden="1"/>
    </xf>
    <xf numFmtId="0" fontId="32" fillId="0" borderId="0" xfId="62"/>
    <xf numFmtId="0" fontId="32" fillId="0" borderId="0" xfId="62" applyAlignment="1">
      <alignment wrapText="1"/>
    </xf>
    <xf numFmtId="0" fontId="6" fillId="0" borderId="0" xfId="59" applyNumberFormat="1" applyFont="1" applyAlignment="1">
      <alignment wrapText="1"/>
    </xf>
    <xf numFmtId="0" fontId="6" fillId="0" borderId="0" xfId="59" applyFont="1" applyAlignment="1">
      <alignment vertical="center" wrapText="1"/>
    </xf>
    <xf numFmtId="0" fontId="4" fillId="0" borderId="0" xfId="59" applyFont="1" applyAlignment="1" applyProtection="1">
      <alignment horizontal="left" vertical="center"/>
      <protection hidden="1"/>
    </xf>
    <xf numFmtId="0" fontId="11" fillId="0" borderId="0" xfId="59" applyFont="1" applyAlignment="1" applyProtection="1">
      <alignment horizontal="left" vertical="top" wrapText="1"/>
      <protection hidden="1"/>
    </xf>
    <xf numFmtId="0" fontId="40" fillId="0" borderId="0" xfId="60" applyFont="1" applyAlignment="1" applyProtection="1">
      <alignment horizontal="center" vertical="center" wrapText="1"/>
      <protection hidden="1"/>
    </xf>
    <xf numFmtId="0" fontId="40" fillId="0" borderId="0" xfId="60" applyFont="1" applyAlignment="1" applyProtection="1">
      <alignment vertical="center" wrapText="1"/>
      <protection hidden="1"/>
    </xf>
    <xf numFmtId="0" fontId="2" fillId="0" borderId="0" xfId="0" applyFont="1"/>
    <xf numFmtId="0" fontId="2" fillId="0" borderId="0" xfId="0" applyFont="1" applyBorder="1"/>
    <xf numFmtId="0" fontId="41" fillId="0" borderId="0" xfId="0" applyFont="1" applyAlignment="1"/>
    <xf numFmtId="0" fontId="43" fillId="0" borderId="0" xfId="0" applyFont="1" applyFill="1" applyBorder="1" applyAlignment="1"/>
    <xf numFmtId="0" fontId="2" fillId="0" borderId="0" xfId="0" applyFont="1" applyBorder="1" applyAlignment="1" applyProtection="1">
      <protection locked="0"/>
    </xf>
    <xf numFmtId="0" fontId="44" fillId="0" borderId="0" xfId="0" applyFont="1" applyBorder="1" applyAlignment="1"/>
    <xf numFmtId="0" fontId="2" fillId="0" borderId="0" xfId="0" applyFont="1" applyAlignment="1">
      <alignment horizontal="center" vertical="center"/>
    </xf>
    <xf numFmtId="0" fontId="2" fillId="0" borderId="0" xfId="0" applyFont="1" applyBorder="1" applyAlignment="1"/>
    <xf numFmtId="0" fontId="37" fillId="0" borderId="14" xfId="0" applyFont="1" applyBorder="1" applyAlignment="1">
      <alignment horizontal="right" wrapText="1"/>
    </xf>
    <xf numFmtId="0" fontId="2" fillId="0" borderId="0" xfId="0" applyFont="1"/>
    <xf numFmtId="0" fontId="22" fillId="0" borderId="0" xfId="0" applyFont="1"/>
    <xf numFmtId="0" fontId="37" fillId="0" borderId="15" xfId="0" applyFont="1" applyBorder="1" applyAlignment="1">
      <alignment horizontal="right" wrapText="1"/>
    </xf>
    <xf numFmtId="0" fontId="37" fillId="0" borderId="16" xfId="0" applyFont="1" applyBorder="1" applyAlignment="1">
      <alignment horizontal="right" wrapText="1"/>
    </xf>
    <xf numFmtId="0" fontId="37" fillId="0" borderId="17" xfId="0" applyFont="1" applyBorder="1" applyAlignment="1">
      <alignment horizontal="right" wrapText="1"/>
    </xf>
    <xf numFmtId="0" fontId="37" fillId="0" borderId="18" xfId="0" applyFont="1" applyBorder="1" applyAlignment="1">
      <alignment horizontal="right" wrapText="1"/>
    </xf>
    <xf numFmtId="0" fontId="37" fillId="0" borderId="19" xfId="0" applyFont="1" applyBorder="1" applyAlignment="1">
      <alignment horizontal="right" wrapText="1"/>
    </xf>
    <xf numFmtId="0" fontId="1" fillId="0" borderId="15" xfId="0" applyFont="1" applyBorder="1" applyAlignment="1">
      <alignment horizontal="right" wrapText="1"/>
    </xf>
    <xf numFmtId="0" fontId="1" fillId="0" borderId="17" xfId="0" applyFont="1" applyBorder="1" applyAlignment="1">
      <alignment horizontal="right" wrapText="1"/>
    </xf>
    <xf numFmtId="0" fontId="1" fillId="0" borderId="19" xfId="0" applyFont="1" applyBorder="1" applyAlignment="1">
      <alignment horizontal="right" wrapText="1"/>
    </xf>
    <xf numFmtId="0" fontId="1" fillId="0" borderId="15" xfId="0" applyFont="1" applyBorder="1" applyAlignment="1">
      <alignment horizontal="center" wrapText="1"/>
    </xf>
    <xf numFmtId="0" fontId="1" fillId="0" borderId="20" xfId="0" applyFont="1" applyBorder="1" applyAlignment="1">
      <alignment horizontal="center" wrapText="1"/>
    </xf>
    <xf numFmtId="0" fontId="1" fillId="0" borderId="21" xfId="0" applyFont="1" applyBorder="1" applyAlignment="1">
      <alignment horizontal="right" wrapText="1"/>
    </xf>
    <xf numFmtId="0" fontId="37" fillId="0" borderId="20" xfId="0" applyFont="1" applyBorder="1" applyAlignment="1">
      <alignment horizontal="right" wrapText="1"/>
    </xf>
    <xf numFmtId="0" fontId="37" fillId="0" borderId="21" xfId="0" applyFont="1" applyBorder="1" applyAlignment="1">
      <alignment horizontal="right" wrapText="1"/>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37" fillId="0" borderId="24" xfId="0" applyFont="1" applyBorder="1" applyAlignment="1" applyProtection="1">
      <alignment horizontal="center" vertical="center" wrapText="1"/>
      <protection locked="0"/>
    </xf>
    <xf numFmtId="0" fontId="37" fillId="0" borderId="25" xfId="0" applyFont="1" applyBorder="1" applyAlignment="1" applyProtection="1">
      <alignment horizontal="center" vertical="center" wrapText="1"/>
      <protection locked="0"/>
    </xf>
    <xf numFmtId="0" fontId="37" fillId="0" borderId="25" xfId="0" applyFont="1" applyBorder="1" applyAlignment="1" applyProtection="1">
      <alignment horizontal="center" wrapText="1"/>
      <protection locked="0"/>
    </xf>
    <xf numFmtId="0" fontId="37" fillId="0" borderId="26" xfId="0" applyFont="1" applyBorder="1" applyAlignment="1" applyProtection="1">
      <alignment horizontal="center" vertical="center" wrapText="1"/>
      <protection locked="0"/>
    </xf>
    <xf numFmtId="0" fontId="37" fillId="0" borderId="27" xfId="0" applyFont="1" applyBorder="1" applyAlignment="1" applyProtection="1">
      <alignment horizontal="center" vertical="center" wrapText="1"/>
      <protection locked="0"/>
    </xf>
    <xf numFmtId="0" fontId="15" fillId="0" borderId="24" xfId="0" applyFont="1" applyBorder="1" applyAlignment="1" applyProtection="1">
      <alignment horizontal="center" vertical="center" wrapText="1"/>
      <protection hidden="1"/>
    </xf>
    <xf numFmtId="0" fontId="37" fillId="0" borderId="28" xfId="0" applyFont="1" applyBorder="1" applyAlignment="1" applyProtection="1">
      <alignment horizontal="center" vertical="center" wrapText="1"/>
      <protection locked="0"/>
    </xf>
    <xf numFmtId="0" fontId="1" fillId="0" borderId="16" xfId="0" applyFont="1" applyBorder="1" applyAlignment="1">
      <alignment horizontal="right" wrapText="1"/>
    </xf>
    <xf numFmtId="0" fontId="1" fillId="0" borderId="24" xfId="0" applyFont="1" applyBorder="1" applyAlignment="1" applyProtection="1">
      <alignment horizontal="center" vertical="center" wrapText="1"/>
      <protection locked="0" hidden="1"/>
    </xf>
    <xf numFmtId="0" fontId="1" fillId="0" borderId="18" xfId="0" applyFont="1" applyBorder="1" applyAlignment="1">
      <alignment horizontal="right" wrapText="1"/>
    </xf>
    <xf numFmtId="0" fontId="1" fillId="0" borderId="25" xfId="0" applyFont="1" applyBorder="1" applyAlignment="1" applyProtection="1">
      <alignment horizontal="center" vertical="center" wrapText="1"/>
      <protection locked="0"/>
    </xf>
    <xf numFmtId="0" fontId="1" fillId="0" borderId="24" xfId="0" applyFont="1" applyBorder="1" applyAlignment="1" applyProtection="1">
      <alignment horizontal="center" vertical="center" wrapText="1"/>
      <protection locked="0"/>
    </xf>
    <xf numFmtId="0" fontId="1" fillId="0" borderId="29" xfId="0" applyFont="1" applyBorder="1" applyAlignment="1">
      <alignment horizontal="right" wrapText="1"/>
    </xf>
    <xf numFmtId="0" fontId="1" fillId="0" borderId="27" xfId="0" applyFont="1" applyBorder="1" applyAlignment="1" applyProtection="1">
      <alignment horizontal="center" vertical="center" wrapText="1"/>
      <protection locked="0"/>
    </xf>
    <xf numFmtId="0" fontId="1" fillId="0" borderId="30" xfId="0" applyFont="1" applyBorder="1" applyAlignment="1" applyProtection="1">
      <alignment vertical="center" wrapText="1"/>
      <protection locked="0"/>
    </xf>
    <xf numFmtId="0" fontId="1" fillId="0" borderId="26" xfId="0" applyFont="1" applyBorder="1" applyAlignment="1" applyProtection="1">
      <alignment horizontal="center" vertical="center" wrapText="1"/>
      <protection locked="0"/>
    </xf>
    <xf numFmtId="49" fontId="37" fillId="0" borderId="29" xfId="0" applyNumberFormat="1" applyFont="1" applyBorder="1" applyAlignment="1" applyProtection="1">
      <alignment wrapText="1"/>
      <protection locked="0"/>
    </xf>
    <xf numFmtId="0" fontId="1" fillId="0" borderId="20" xfId="0" applyFont="1" applyBorder="1" applyAlignment="1">
      <alignment horizontal="right" wrapText="1"/>
    </xf>
    <xf numFmtId="0" fontId="1" fillId="0" borderId="30" xfId="0" applyFont="1" applyBorder="1" applyAlignment="1" applyProtection="1">
      <alignment horizontal="center" vertical="center" wrapText="1"/>
      <protection locked="0"/>
    </xf>
    <xf numFmtId="198" fontId="1" fillId="0" borderId="30" xfId="0" applyNumberFormat="1" applyFont="1" applyBorder="1" applyAlignment="1" applyProtection="1">
      <alignment horizontal="center" vertical="center" wrapText="1"/>
      <protection locked="0"/>
    </xf>
    <xf numFmtId="198" fontId="1" fillId="0" borderId="25" xfId="0" applyNumberFormat="1" applyFont="1" applyBorder="1" applyAlignment="1" applyProtection="1">
      <alignment horizontal="center" vertical="center" wrapText="1"/>
      <protection locked="0"/>
    </xf>
    <xf numFmtId="0" fontId="38" fillId="0" borderId="24" xfId="0" applyFont="1" applyBorder="1" applyAlignment="1" applyProtection="1">
      <alignment horizontal="center" vertical="center" wrapText="1"/>
      <protection hidden="1"/>
    </xf>
    <xf numFmtId="0" fontId="1" fillId="0" borderId="15" xfId="0" applyFont="1" applyBorder="1" applyAlignment="1">
      <alignment horizontal="left" wrapText="1"/>
    </xf>
    <xf numFmtId="0" fontId="1" fillId="0" borderId="20" xfId="0" applyFont="1" applyBorder="1" applyAlignment="1">
      <alignment horizontal="left" wrapText="1"/>
    </xf>
    <xf numFmtId="0" fontId="28" fillId="0" borderId="0" xfId="61" applyFont="1" applyAlignment="1" applyProtection="1">
      <alignment vertical="center"/>
      <protection hidden="1"/>
    </xf>
    <xf numFmtId="16" fontId="46" fillId="0" borderId="0" xfId="59" applyNumberFormat="1" applyFont="1" applyAlignment="1">
      <alignment horizontal="left" vertical="top" wrapText="1"/>
    </xf>
    <xf numFmtId="16" fontId="5" fillId="0" borderId="0" xfId="59" applyNumberFormat="1" applyFont="1" applyAlignment="1">
      <alignment horizontal="left" vertical="top" wrapText="1"/>
    </xf>
    <xf numFmtId="0" fontId="3" fillId="26" borderId="32" xfId="61" applyFont="1" applyFill="1" applyBorder="1" applyAlignment="1" applyProtection="1">
      <alignment horizontal="center" vertical="center" wrapText="1"/>
      <protection hidden="1"/>
    </xf>
    <xf numFmtId="0" fontId="3" fillId="26" borderId="19" xfId="61" applyFont="1" applyFill="1" applyBorder="1" applyAlignment="1" applyProtection="1">
      <alignment horizontal="center" vertical="center" wrapText="1"/>
      <protection hidden="1"/>
    </xf>
    <xf numFmtId="0" fontId="7" fillId="0" borderId="33" xfId="61" applyFont="1" applyBorder="1" applyAlignment="1" applyProtection="1">
      <alignment horizontal="center" vertical="center" wrapText="1"/>
      <protection hidden="1"/>
    </xf>
    <xf numFmtId="0" fontId="0" fillId="0" borderId="32"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6" fillId="0" borderId="0" xfId="59" applyFont="1" applyAlignment="1">
      <alignment horizontal="left" wrapText="1"/>
    </xf>
    <xf numFmtId="0" fontId="30" fillId="0" borderId="0"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37" fillId="0" borderId="54" xfId="0" applyFont="1" applyBorder="1" applyAlignment="1" applyProtection="1">
      <alignment horizontal="center" vertical="center" wrapText="1"/>
      <protection locked="0"/>
    </xf>
    <xf numFmtId="0" fontId="37" fillId="0" borderId="53" xfId="0" applyFont="1" applyBorder="1" applyAlignment="1" applyProtection="1">
      <alignment horizontal="center" vertical="center" wrapText="1"/>
      <protection locked="0"/>
    </xf>
    <xf numFmtId="0" fontId="37" fillId="0" borderId="23" xfId="0" applyFont="1" applyBorder="1" applyAlignment="1">
      <alignment horizontal="right" wrapText="1"/>
    </xf>
    <xf numFmtId="0" fontId="37" fillId="0" borderId="49" xfId="0" applyFont="1" applyBorder="1" applyAlignment="1">
      <alignment horizontal="right" wrapText="1"/>
    </xf>
    <xf numFmtId="0" fontId="37" fillId="0" borderId="39" xfId="0" applyFont="1" applyBorder="1" applyAlignment="1">
      <alignment horizontal="right" wrapText="1"/>
    </xf>
    <xf numFmtId="0" fontId="37" fillId="0" borderId="40" xfId="0" applyFont="1" applyBorder="1" applyAlignment="1">
      <alignment horizontal="right" wrapText="1"/>
    </xf>
    <xf numFmtId="0" fontId="37" fillId="0" borderId="55" xfId="0" applyFont="1" applyBorder="1" applyAlignment="1">
      <alignment horizontal="right" wrapText="1"/>
    </xf>
    <xf numFmtId="0" fontId="37" fillId="0" borderId="13" xfId="0" applyFont="1" applyBorder="1" applyAlignment="1">
      <alignment horizontal="right" wrapText="1"/>
    </xf>
    <xf numFmtId="0" fontId="37" fillId="0" borderId="51" xfId="0" applyFont="1" applyBorder="1" applyAlignment="1">
      <alignment horizontal="right" wrapText="1"/>
    </xf>
    <xf numFmtId="0" fontId="37" fillId="0" borderId="52" xfId="0" applyFont="1" applyBorder="1" applyAlignment="1">
      <alignment horizontal="right" wrapText="1"/>
    </xf>
    <xf numFmtId="0" fontId="1" fillId="0" borderId="28" xfId="0" applyFont="1" applyBorder="1" applyAlignment="1" applyProtection="1">
      <alignment horizontal="center" vertical="center" wrapText="1"/>
      <protection locked="0"/>
    </xf>
    <xf numFmtId="0" fontId="1" fillId="0" borderId="50" xfId="0" applyFont="1" applyBorder="1" applyAlignment="1" applyProtection="1">
      <alignment horizontal="center" vertical="center" wrapText="1"/>
      <protection locked="0"/>
    </xf>
    <xf numFmtId="0" fontId="1" fillId="0" borderId="39" xfId="0" applyFont="1" applyBorder="1" applyAlignment="1">
      <alignment horizontal="center" wrapText="1"/>
    </xf>
    <xf numFmtId="0" fontId="1" fillId="0" borderId="40" xfId="0" applyFont="1" applyBorder="1" applyAlignment="1">
      <alignment horizontal="center" wrapText="1"/>
    </xf>
    <xf numFmtId="0" fontId="1" fillId="0" borderId="26" xfId="0" applyFont="1" applyBorder="1" applyAlignment="1">
      <alignment horizontal="center" wrapText="1"/>
    </xf>
    <xf numFmtId="0" fontId="1" fillId="0" borderId="34" xfId="0" applyFont="1" applyBorder="1" applyAlignment="1">
      <alignment horizontal="right" wrapText="1"/>
    </xf>
    <xf numFmtId="0" fontId="1" fillId="0" borderId="36" xfId="0" applyFont="1" applyBorder="1" applyAlignment="1">
      <alignment horizontal="right" wrapText="1"/>
    </xf>
    <xf numFmtId="0" fontId="36" fillId="0" borderId="23" xfId="0" applyFont="1" applyFill="1" applyBorder="1" applyAlignment="1">
      <alignment horizontal="center" wrapText="1"/>
    </xf>
    <xf numFmtId="0" fontId="36" fillId="0" borderId="49" xfId="0" applyFont="1" applyFill="1" applyBorder="1" applyAlignment="1">
      <alignment horizontal="center" wrapText="1"/>
    </xf>
    <xf numFmtId="0" fontId="36" fillId="0" borderId="53" xfId="0" applyFont="1" applyFill="1" applyBorder="1" applyAlignment="1">
      <alignment horizontal="center" wrapText="1"/>
    </xf>
    <xf numFmtId="0" fontId="1" fillId="0" borderId="42" xfId="0" applyFont="1" applyBorder="1" applyAlignment="1">
      <alignment horizontal="right" wrapText="1"/>
    </xf>
    <xf numFmtId="0" fontId="1" fillId="0" borderId="43" xfId="0" applyFont="1" applyBorder="1" applyAlignment="1">
      <alignment horizontal="right" wrapText="1"/>
    </xf>
    <xf numFmtId="0" fontId="39" fillId="0" borderId="42" xfId="0" applyFont="1" applyBorder="1" applyAlignment="1">
      <alignment horizontal="right" wrapText="1"/>
    </xf>
    <xf numFmtId="0" fontId="22" fillId="0" borderId="42" xfId="0" applyFont="1" applyBorder="1" applyAlignment="1">
      <alignment horizontal="right" wrapText="1"/>
    </xf>
    <xf numFmtId="0" fontId="37" fillId="0" borderId="43" xfId="0" applyFont="1" applyBorder="1" applyAlignment="1">
      <alignment horizontal="right" wrapText="1"/>
    </xf>
    <xf numFmtId="0" fontId="37" fillId="0" borderId="42" xfId="0" applyFont="1" applyBorder="1" applyAlignment="1">
      <alignment horizontal="right" wrapText="1"/>
    </xf>
    <xf numFmtId="0" fontId="42" fillId="0" borderId="31" xfId="0" applyFont="1" applyBorder="1" applyAlignment="1">
      <alignment horizontal="right" wrapText="1"/>
    </xf>
    <xf numFmtId="0" fontId="1" fillId="0" borderId="41" xfId="0" applyFont="1" applyBorder="1" applyAlignment="1">
      <alignment horizontal="right" wrapText="1"/>
    </xf>
    <xf numFmtId="0" fontId="42" fillId="0" borderId="51" xfId="0" applyFont="1" applyBorder="1" applyAlignment="1">
      <alignment horizontal="right" wrapText="1"/>
    </xf>
    <xf numFmtId="0" fontId="1" fillId="0" borderId="52" xfId="0" applyFont="1" applyBorder="1" applyAlignment="1">
      <alignment horizontal="right" wrapText="1"/>
    </xf>
    <xf numFmtId="0" fontId="2" fillId="0" borderId="23" xfId="0" applyFont="1" applyBorder="1" applyAlignment="1">
      <alignment horizontal="center" vertical="center"/>
    </xf>
    <xf numFmtId="0" fontId="15" fillId="0" borderId="24" xfId="0" applyFont="1" applyBorder="1" applyAlignment="1" applyProtection="1">
      <alignment horizontal="center" vertical="center" wrapText="1"/>
      <protection hidden="1"/>
    </xf>
    <xf numFmtId="0" fontId="38" fillId="0" borderId="27" xfId="0" applyFont="1" applyBorder="1" applyAlignment="1" applyProtection="1">
      <alignment horizontal="center" vertical="center" wrapText="1"/>
      <protection hidden="1"/>
    </xf>
    <xf numFmtId="0" fontId="37" fillId="0" borderId="35" xfId="0" applyFont="1" applyBorder="1" applyAlignment="1">
      <alignment horizontal="center" wrapText="1"/>
    </xf>
    <xf numFmtId="0" fontId="37" fillId="0" borderId="0" xfId="0" applyFont="1" applyBorder="1" applyAlignment="1">
      <alignment horizontal="center" wrapText="1"/>
    </xf>
    <xf numFmtId="0" fontId="37" fillId="0" borderId="45" xfId="0" applyFont="1" applyBorder="1" applyAlignment="1">
      <alignment horizontal="center" wrapText="1"/>
    </xf>
    <xf numFmtId="0" fontId="39" fillId="0" borderId="46" xfId="0" applyFont="1" applyBorder="1" applyAlignment="1">
      <alignment horizontal="center" wrapText="1"/>
    </xf>
    <xf numFmtId="0" fontId="1" fillId="0" borderId="47" xfId="0" applyFont="1" applyBorder="1" applyAlignment="1">
      <alignment horizontal="center" wrapText="1"/>
    </xf>
    <xf numFmtId="0" fontId="1" fillId="0" borderId="48" xfId="0" applyFont="1" applyBorder="1" applyAlignment="1">
      <alignment horizontal="center" wrapText="1"/>
    </xf>
    <xf numFmtId="0" fontId="1" fillId="0" borderId="23" xfId="0" applyFont="1" applyBorder="1" applyAlignment="1">
      <alignment horizontal="right" wrapText="1"/>
    </xf>
    <xf numFmtId="0" fontId="1" fillId="0" borderId="49" xfId="0" applyFont="1" applyBorder="1" applyAlignment="1">
      <alignment horizontal="right" wrapText="1"/>
    </xf>
    <xf numFmtId="0" fontId="1" fillId="0" borderId="35" xfId="0" applyFont="1" applyBorder="1" applyAlignment="1">
      <alignment horizontal="right" wrapText="1"/>
    </xf>
    <xf numFmtId="0" fontId="1" fillId="0" borderId="0" xfId="0" applyFont="1" applyBorder="1" applyAlignment="1">
      <alignment horizontal="right" wrapText="1"/>
    </xf>
    <xf numFmtId="0" fontId="2" fillId="0" borderId="22" xfId="0" applyFont="1" applyBorder="1" applyAlignment="1">
      <alignment horizontal="center" vertical="center"/>
    </xf>
    <xf numFmtId="0" fontId="22" fillId="0" borderId="34" xfId="0" applyFont="1" applyBorder="1" applyAlignment="1">
      <alignment horizontal="right" wrapText="1"/>
    </xf>
    <xf numFmtId="0" fontId="42" fillId="0" borderId="37" xfId="0" applyFont="1" applyBorder="1" applyAlignment="1">
      <alignment horizontal="right" wrapText="1"/>
    </xf>
    <xf numFmtId="0" fontId="1" fillId="0" borderId="38" xfId="0" applyFont="1" applyBorder="1" applyAlignment="1">
      <alignment horizontal="right" wrapText="1"/>
    </xf>
    <xf numFmtId="0" fontId="22" fillId="0" borderId="39" xfId="0" applyFont="1" applyBorder="1" applyAlignment="1">
      <alignment horizontal="center" wrapText="1"/>
    </xf>
    <xf numFmtId="0" fontId="1" fillId="0" borderId="30" xfId="0" applyFont="1" applyBorder="1" applyAlignment="1">
      <alignment horizontal="center" wrapText="1"/>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14" xfId="0" applyFont="1" applyBorder="1" applyAlignment="1">
      <alignment horizontal="center" vertical="center"/>
    </xf>
    <xf numFmtId="0" fontId="37" fillId="0" borderId="40" xfId="0" applyFont="1" applyBorder="1" applyAlignment="1">
      <alignment horizontal="center" wrapText="1"/>
    </xf>
    <xf numFmtId="0" fontId="37" fillId="0" borderId="26" xfId="0" applyFont="1" applyBorder="1" applyAlignment="1">
      <alignment horizontal="center" wrapText="1"/>
    </xf>
    <xf numFmtId="0" fontId="39" fillId="0" borderId="31" xfId="0" applyFont="1" applyBorder="1" applyAlignment="1">
      <alignment horizontal="right" wrapText="1"/>
    </xf>
    <xf numFmtId="0" fontId="45" fillId="0" borderId="39" xfId="0" applyFont="1" applyBorder="1" applyAlignment="1">
      <alignment horizontal="center" wrapText="1"/>
    </xf>
    <xf numFmtId="0" fontId="1" fillId="0" borderId="16" xfId="0" applyFont="1" applyBorder="1" applyAlignment="1">
      <alignment horizontal="center" wrapText="1"/>
    </xf>
    <xf numFmtId="0" fontId="1" fillId="0" borderId="44" xfId="0" applyFont="1" applyBorder="1" applyAlignment="1">
      <alignment horizontal="center" wrapText="1"/>
    </xf>
    <xf numFmtId="0" fontId="1" fillId="0" borderId="31" xfId="0" applyFont="1" applyBorder="1" applyAlignment="1">
      <alignment horizontal="right" wrapText="1"/>
    </xf>
    <xf numFmtId="0" fontId="42" fillId="0" borderId="42" xfId="0" applyFont="1" applyBorder="1" applyAlignment="1">
      <alignment horizontal="right" wrapText="1"/>
    </xf>
    <xf numFmtId="0" fontId="37" fillId="0" borderId="39" xfId="0" applyFont="1" applyBorder="1" applyAlignment="1">
      <alignment horizontal="center" wrapText="1"/>
    </xf>
    <xf numFmtId="0" fontId="40" fillId="0" borderId="0" xfId="60" applyFont="1" applyAlignment="1" applyProtection="1">
      <alignment horizontal="center" vertical="center" wrapText="1"/>
      <protection hidden="1"/>
    </xf>
    <xf numFmtId="0" fontId="2" fillId="0" borderId="10" xfId="0" applyFont="1" applyBorder="1" applyAlignment="1">
      <alignment horizontal="center"/>
    </xf>
    <xf numFmtId="0" fontId="2" fillId="0" borderId="11" xfId="0" applyFont="1" applyBorder="1" applyAlignment="1">
      <alignment horizontal="center"/>
    </xf>
    <xf numFmtId="0" fontId="2" fillId="0" borderId="12" xfId="0" applyFont="1" applyBorder="1" applyAlignment="1">
      <alignment horizontal="center"/>
    </xf>
    <xf numFmtId="0" fontId="41" fillId="0" borderId="0" xfId="0" applyFont="1" applyAlignment="1">
      <alignment horizontal="center"/>
    </xf>
  </cellXfs>
  <cellStyles count="69">
    <cellStyle name="20% — акцент1" xfId="1"/>
    <cellStyle name="20% - Акцент1 2" xfId="2"/>
    <cellStyle name="20% — акцент2" xfId="3"/>
    <cellStyle name="20% - Акцент2 2" xfId="4"/>
    <cellStyle name="20% — акцент3" xfId="5"/>
    <cellStyle name="20% - Акцент3 2" xfId="6"/>
    <cellStyle name="20% — акцент4" xfId="7"/>
    <cellStyle name="20% - Акцент4 2" xfId="8"/>
    <cellStyle name="20% — акцент5" xfId="9"/>
    <cellStyle name="20% - Акцент5 2" xfId="10"/>
    <cellStyle name="20% — акцент6" xfId="11"/>
    <cellStyle name="20% - Акцент6 2" xfId="12"/>
    <cellStyle name="40% — акцент1" xfId="13"/>
    <cellStyle name="40% - Акцент1 2" xfId="14"/>
    <cellStyle name="40% — акцент2" xfId="15"/>
    <cellStyle name="40% - Акцент2 2" xfId="16"/>
    <cellStyle name="40% — акцент3" xfId="17"/>
    <cellStyle name="40% - Акцент3 2" xfId="18"/>
    <cellStyle name="40% — акцент4" xfId="19"/>
    <cellStyle name="40% - Акцент4 2" xfId="20"/>
    <cellStyle name="40% — акцент5" xfId="21"/>
    <cellStyle name="40% - Акцент5 2" xfId="22"/>
    <cellStyle name="40% — акцент6" xfId="23"/>
    <cellStyle name="40% - Акцент6 2" xfId="24"/>
    <cellStyle name="60% — акцент1" xfId="25"/>
    <cellStyle name="60% - Акцент1 2" xfId="26"/>
    <cellStyle name="60% — акцент2" xfId="27"/>
    <cellStyle name="60% - Акцент2 2" xfId="28"/>
    <cellStyle name="60% — акцент3" xfId="29"/>
    <cellStyle name="60% - Акцент3 2" xfId="30"/>
    <cellStyle name="60% — акцент4" xfId="31"/>
    <cellStyle name="60% - Акцент4 2" xfId="32"/>
    <cellStyle name="60% — акцент5" xfId="33"/>
    <cellStyle name="60% - Акцент5 2" xfId="34"/>
    <cellStyle name="60% — акцент6" xfId="35"/>
    <cellStyle name="60% - Акцент6 2" xfId="36"/>
    <cellStyle name="Акцент1 2" xfId="37"/>
    <cellStyle name="Акцент2 2" xfId="38"/>
    <cellStyle name="Акцент3 2" xfId="39"/>
    <cellStyle name="Акцент4 2" xfId="40"/>
    <cellStyle name="Акцент5 2" xfId="41"/>
    <cellStyle name="Акцент6 2" xfId="42"/>
    <cellStyle name="Ввод  2" xfId="43"/>
    <cellStyle name="Вывод 2" xfId="44"/>
    <cellStyle name="Вычисление 2" xfId="45"/>
    <cellStyle name="Гиперссылка_анкета для OO 5 с буквами" xfId="46"/>
    <cellStyle name="Заголовок 1 2" xfId="47"/>
    <cellStyle name="Заголовок 2 2" xfId="48"/>
    <cellStyle name="Заголовок 3 2" xfId="49"/>
    <cellStyle name="Заголовок 4 2" xfId="50"/>
    <cellStyle name="Итог 2" xfId="51"/>
    <cellStyle name="Контрольная ячейка 2" xfId="52"/>
    <cellStyle name="Название 2" xfId="53"/>
    <cellStyle name="Нейтральный 2" xfId="54"/>
    <cellStyle name="Обычный" xfId="0" builtinId="0"/>
    <cellStyle name="Обычный 2" xfId="55"/>
    <cellStyle name="Обычный 2 2" xfId="56"/>
    <cellStyle name="Обычный 2_Лист1" xfId="57"/>
    <cellStyle name="Обычный 3" xfId="58"/>
    <cellStyle name="Обычный_dr5m_form22EX03" xfId="59"/>
    <cellStyle name="Обычный_zayavka_2_etap_mpv10_2016" xfId="60"/>
    <cellStyle name="Обычный_Инструкция" xfId="61"/>
    <cellStyle name="Обычный_Лист1" xfId="62"/>
    <cellStyle name="Плохой 2" xfId="63"/>
    <cellStyle name="Пояснение 2" xfId="64"/>
    <cellStyle name="Примечание 2" xfId="65"/>
    <cellStyle name="Связанная ячейка 2" xfId="66"/>
    <cellStyle name="Текст предупреждения 2" xfId="67"/>
    <cellStyle name="Хороший 2" xfId="68"/>
  </cellStyles>
  <dxfs count="29">
    <dxf>
      <font>
        <condense val="0"/>
        <extend val="0"/>
        <color indexed="57"/>
      </font>
    </dxf>
    <dxf>
      <fill>
        <patternFill>
          <bgColor indexed="27"/>
        </patternFill>
      </fill>
    </dxf>
    <dxf>
      <fill>
        <patternFill>
          <bgColor indexed="27"/>
        </patternFill>
      </fill>
    </dxf>
    <dxf>
      <font>
        <color indexed="50"/>
      </font>
    </dxf>
    <dxf>
      <font>
        <condense val="0"/>
        <extend val="0"/>
        <color indexed="48"/>
      </font>
    </dxf>
    <dxf>
      <font>
        <condense val="0"/>
        <extend val="0"/>
        <color indexed="57"/>
      </font>
    </dxf>
    <dxf>
      <font>
        <condense val="0"/>
        <extend val="0"/>
        <color auto="1"/>
      </font>
    </dxf>
    <dxf>
      <font>
        <condense val="0"/>
        <extend val="0"/>
        <color auto="1"/>
      </font>
      <fill>
        <patternFill>
          <bgColor indexed="41"/>
        </patternFill>
      </fill>
    </dxf>
    <dxf>
      <font>
        <condense val="0"/>
        <extend val="0"/>
        <color auto="1"/>
      </font>
    </dxf>
    <dxf>
      <font>
        <condense val="0"/>
        <extend val="0"/>
        <color auto="1"/>
      </font>
      <fill>
        <patternFill>
          <bgColor indexed="27"/>
        </patternFill>
      </fill>
    </dxf>
    <dxf>
      <font>
        <condense val="0"/>
        <extend val="0"/>
        <color auto="1"/>
      </font>
    </dxf>
    <dxf>
      <font>
        <condense val="0"/>
        <extend val="0"/>
        <color auto="1"/>
      </font>
      <fill>
        <patternFill>
          <bgColor indexed="27"/>
        </patternFill>
      </fill>
    </dxf>
    <dxf>
      <font>
        <condense val="0"/>
        <extend val="0"/>
        <color auto="1"/>
      </font>
    </dxf>
    <dxf>
      <font>
        <condense val="0"/>
        <extend val="0"/>
        <color auto="1"/>
      </font>
      <fill>
        <patternFill>
          <bgColor indexed="41"/>
        </patternFill>
      </fill>
    </dxf>
    <dxf>
      <font>
        <condense val="0"/>
        <extend val="0"/>
        <color auto="1"/>
      </font>
    </dxf>
    <dxf>
      <font>
        <condense val="0"/>
        <extend val="0"/>
        <color auto="1"/>
      </font>
      <fill>
        <patternFill>
          <bgColor indexed="41"/>
        </patternFill>
      </fill>
    </dxf>
    <dxf>
      <font>
        <condense val="0"/>
        <extend val="0"/>
        <color auto="1"/>
      </font>
    </dxf>
    <dxf>
      <font>
        <condense val="0"/>
        <extend val="0"/>
        <color auto="1"/>
      </font>
      <fill>
        <patternFill>
          <bgColor indexed="41"/>
        </patternFill>
      </fill>
    </dxf>
    <dxf>
      <font>
        <condense val="0"/>
        <extend val="0"/>
        <color auto="1"/>
      </font>
    </dxf>
    <dxf>
      <font>
        <condense val="0"/>
        <extend val="0"/>
        <color auto="1"/>
      </font>
      <fill>
        <patternFill>
          <bgColor indexed="41"/>
        </patternFill>
      </fill>
    </dxf>
    <dxf>
      <fill>
        <patternFill>
          <bgColor indexed="41"/>
        </patternFill>
      </fill>
    </dxf>
    <dxf>
      <fill>
        <patternFill>
          <bgColor indexed="42"/>
        </patternFill>
      </fill>
    </dxf>
    <dxf>
      <fill>
        <patternFill>
          <bgColor indexed="41"/>
        </patternFill>
      </fill>
    </dxf>
    <dxf>
      <fill>
        <patternFill>
          <bgColor indexed="41"/>
        </patternFill>
      </fill>
    </dxf>
    <dxf>
      <fill>
        <patternFill>
          <bgColor indexed="41"/>
        </patternFill>
      </fill>
    </dxf>
    <dxf>
      <fill>
        <patternFill>
          <bgColor indexed="42"/>
        </patternFill>
      </fill>
    </dxf>
    <dxf>
      <fill>
        <patternFill>
          <bgColor indexed="27"/>
        </patternFill>
      </fill>
    </dxf>
    <dxf>
      <fill>
        <patternFill>
          <bgColor indexed="27"/>
        </patternFill>
      </fill>
    </dxf>
    <dxf>
      <fill>
        <patternFill>
          <bgColor indexed="42"/>
        </patternFill>
      </fill>
    </dxf>
  </dxf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76200</xdr:colOff>
      <xdr:row>44</xdr:row>
      <xdr:rowOff>38100</xdr:rowOff>
    </xdr:from>
    <xdr:to>
      <xdr:col>1</xdr:col>
      <xdr:colOff>4276725</xdr:colOff>
      <xdr:row>45</xdr:row>
      <xdr:rowOff>0</xdr:rowOff>
    </xdr:to>
    <xdr:pic>
      <xdr:nvPicPr>
        <xdr:cNvPr id="2070" name="Picture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8054"/>
        <a:stretch>
          <a:fillRect/>
        </a:stretch>
      </xdr:blipFill>
      <xdr:spPr bwMode="auto">
        <a:xfrm>
          <a:off x="742950" y="21555075"/>
          <a:ext cx="4200525"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114300</xdr:colOff>
      <xdr:row>57</xdr:row>
      <xdr:rowOff>9525</xdr:rowOff>
    </xdr:from>
    <xdr:to>
      <xdr:col>1</xdr:col>
      <xdr:colOff>3810000</xdr:colOff>
      <xdr:row>57</xdr:row>
      <xdr:rowOff>2838450</xdr:rowOff>
    </xdr:to>
    <xdr:pic>
      <xdr:nvPicPr>
        <xdr:cNvPr id="2071" name="Picture 2" descr="опенофис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1050" y="27555825"/>
          <a:ext cx="36957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9525</xdr:colOff>
      <xdr:row>61</xdr:row>
      <xdr:rowOff>9525</xdr:rowOff>
    </xdr:from>
    <xdr:to>
      <xdr:col>1</xdr:col>
      <xdr:colOff>4610100</xdr:colOff>
      <xdr:row>61</xdr:row>
      <xdr:rowOff>1524000</xdr:rowOff>
    </xdr:to>
    <xdr:pic>
      <xdr:nvPicPr>
        <xdr:cNvPr id="2072" name="Picture 3" descr="опенофис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76275" y="31261050"/>
          <a:ext cx="4600575"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0F0F0"/>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dimension ref="A1:K102"/>
  <sheetViews>
    <sheetView zoomScaleNormal="100" zoomScaleSheetLayoutView="100" workbookViewId="0">
      <selection activeCell="A2" sqref="A2:B2"/>
    </sheetView>
  </sheetViews>
  <sheetFormatPr defaultColWidth="0" defaultRowHeight="15" zeroHeight="1" x14ac:dyDescent="0.25"/>
  <cols>
    <col min="1" max="1" width="10" customWidth="1"/>
    <col min="2" max="2" width="70.140625" customWidth="1"/>
    <col min="3" max="4" width="4.42578125" customWidth="1"/>
    <col min="5" max="10" width="8.5703125" hidden="1" customWidth="1"/>
    <col min="11" max="11" width="39.42578125" hidden="1" customWidth="1"/>
  </cols>
  <sheetData>
    <row r="1" spans="1:6" x14ac:dyDescent="0.25">
      <c r="A1" s="110" t="s">
        <v>384</v>
      </c>
      <c r="B1" s="111"/>
      <c r="C1" s="3"/>
      <c r="D1" s="3"/>
      <c r="E1" s="3"/>
      <c r="F1" s="3"/>
    </row>
    <row r="2" spans="1:6" ht="36" customHeight="1" x14ac:dyDescent="0.25">
      <c r="A2" s="112" t="s">
        <v>383</v>
      </c>
      <c r="B2" s="112"/>
      <c r="C2" s="4"/>
    </row>
    <row r="3" spans="1:6" ht="18" x14ac:dyDescent="0.25">
      <c r="A3" s="107" t="s">
        <v>431</v>
      </c>
      <c r="B3" s="53" t="s">
        <v>65</v>
      </c>
      <c r="C3" s="52"/>
    </row>
    <row r="4" spans="1:6" ht="66.75" customHeight="1" x14ac:dyDescent="0.25">
      <c r="A4" s="115" t="s">
        <v>385</v>
      </c>
      <c r="B4" s="115"/>
      <c r="C4" s="37"/>
    </row>
    <row r="5" spans="1:6" ht="18" x14ac:dyDescent="0.25">
      <c r="A5" s="5" t="s">
        <v>115</v>
      </c>
      <c r="B5" s="6"/>
      <c r="C5" s="4"/>
    </row>
    <row r="6" spans="1:6" ht="29.25" thickBot="1" x14ac:dyDescent="0.3">
      <c r="A6" s="7" t="s">
        <v>116</v>
      </c>
      <c r="B6" s="8" t="s">
        <v>117</v>
      </c>
      <c r="C6" s="9"/>
    </row>
    <row r="7" spans="1:6" ht="57" x14ac:dyDescent="0.25">
      <c r="A7" s="7" t="s">
        <v>118</v>
      </c>
      <c r="B7" s="10" t="s">
        <v>70</v>
      </c>
      <c r="C7" s="11"/>
      <c r="D7" s="12"/>
      <c r="E7" s="12"/>
      <c r="F7" s="12"/>
    </row>
    <row r="8" spans="1:6" ht="28.5" x14ac:dyDescent="0.25">
      <c r="A8" s="7"/>
      <c r="B8" s="13" t="s">
        <v>71</v>
      </c>
      <c r="C8" s="14"/>
    </row>
    <row r="9" spans="1:6" ht="29.25" thickBot="1" x14ac:dyDescent="0.3">
      <c r="A9" s="7"/>
      <c r="B9" s="15" t="s">
        <v>72</v>
      </c>
      <c r="C9" s="14"/>
    </row>
    <row r="10" spans="1:6" ht="86.25" x14ac:dyDescent="0.25">
      <c r="A10" s="7" t="s">
        <v>119</v>
      </c>
      <c r="B10" s="16" t="s">
        <v>73</v>
      </c>
      <c r="C10" s="14"/>
    </row>
    <row r="11" spans="1:6" ht="29.25" x14ac:dyDescent="0.25">
      <c r="A11" s="7" t="s">
        <v>120</v>
      </c>
      <c r="B11" s="17" t="s">
        <v>122</v>
      </c>
      <c r="C11" s="14"/>
    </row>
    <row r="12" spans="1:6" ht="43.5" x14ac:dyDescent="0.25">
      <c r="A12" s="7" t="s">
        <v>121</v>
      </c>
      <c r="B12" s="17" t="s">
        <v>74</v>
      </c>
      <c r="C12" s="14"/>
    </row>
    <row r="13" spans="1:6" ht="15.75" x14ac:dyDescent="0.25">
      <c r="A13" s="5" t="s">
        <v>123</v>
      </c>
      <c r="B13" s="11"/>
      <c r="C13" s="11"/>
    </row>
    <row r="14" spans="1:6" ht="28.5" x14ac:dyDescent="0.25">
      <c r="A14" s="18" t="s">
        <v>124</v>
      </c>
      <c r="B14" s="8" t="s">
        <v>125</v>
      </c>
      <c r="C14" s="4"/>
    </row>
    <row r="15" spans="1:6" ht="42.75" x14ac:dyDescent="0.25">
      <c r="A15" s="18" t="s">
        <v>126</v>
      </c>
      <c r="B15" s="8" t="s">
        <v>127</v>
      </c>
      <c r="C15" s="19"/>
      <c r="D15" s="20"/>
      <c r="F15" t="s">
        <v>132</v>
      </c>
    </row>
    <row r="16" spans="1:6" ht="28.5" x14ac:dyDescent="0.25">
      <c r="A16" s="18" t="s">
        <v>128</v>
      </c>
      <c r="B16" s="8" t="s">
        <v>66</v>
      </c>
      <c r="C16" s="4"/>
      <c r="F16" t="s">
        <v>133</v>
      </c>
    </row>
    <row r="17" spans="1:6" ht="57" x14ac:dyDescent="0.25">
      <c r="A17" s="18" t="s">
        <v>129</v>
      </c>
      <c r="B17" s="8" t="s">
        <v>130</v>
      </c>
      <c r="C17" s="113"/>
      <c r="D17" s="114"/>
      <c r="F17" t="s">
        <v>134</v>
      </c>
    </row>
    <row r="18" spans="1:6" ht="28.5" x14ac:dyDescent="0.25">
      <c r="A18" s="18" t="s">
        <v>131</v>
      </c>
      <c r="B18" s="21" t="s">
        <v>110</v>
      </c>
      <c r="C18" s="4"/>
    </row>
    <row r="19" spans="1:6" ht="156.75" x14ac:dyDescent="0.25">
      <c r="A19" s="18" t="s">
        <v>111</v>
      </c>
      <c r="B19" s="54" t="s">
        <v>429</v>
      </c>
      <c r="C19" s="4"/>
    </row>
    <row r="20" spans="1:6" ht="114" x14ac:dyDescent="0.25">
      <c r="A20" s="18" t="s">
        <v>135</v>
      </c>
      <c r="B20" s="40" t="s">
        <v>75</v>
      </c>
      <c r="C20" s="4"/>
    </row>
    <row r="21" spans="1:6" ht="42.75" x14ac:dyDescent="0.25">
      <c r="A21" s="18" t="s">
        <v>136</v>
      </c>
      <c r="B21" s="22" t="s">
        <v>67</v>
      </c>
      <c r="C21" s="4"/>
    </row>
    <row r="22" spans="1:6" ht="43.5" x14ac:dyDescent="0.25">
      <c r="A22" s="18" t="s">
        <v>137</v>
      </c>
      <c r="B22" s="17" t="s">
        <v>68</v>
      </c>
      <c r="C22" s="4"/>
    </row>
    <row r="23" spans="1:6" ht="18" x14ac:dyDescent="0.25">
      <c r="A23" s="23" t="s">
        <v>138</v>
      </c>
      <c r="B23" s="22"/>
      <c r="C23" s="4"/>
    </row>
    <row r="24" spans="1:6" ht="18" x14ac:dyDescent="0.25">
      <c r="A24" s="5" t="s">
        <v>139</v>
      </c>
      <c r="B24" s="22"/>
      <c r="C24" s="4"/>
    </row>
    <row r="25" spans="1:6" ht="28.5" x14ac:dyDescent="0.25">
      <c r="B25" s="22" t="s">
        <v>17</v>
      </c>
      <c r="C25" s="4"/>
    </row>
    <row r="26" spans="1:6" ht="28.5" x14ac:dyDescent="0.25">
      <c r="A26" s="18" t="s">
        <v>140</v>
      </c>
      <c r="B26" s="22" t="s">
        <v>141</v>
      </c>
      <c r="C26" s="4"/>
    </row>
    <row r="27" spans="1:6" ht="28.5" x14ac:dyDescent="0.25">
      <c r="A27" s="18" t="s">
        <v>142</v>
      </c>
      <c r="B27" s="22" t="s">
        <v>386</v>
      </c>
      <c r="C27" s="4"/>
    </row>
    <row r="28" spans="1:6" ht="42.75" x14ac:dyDescent="0.25">
      <c r="A28" s="18" t="s">
        <v>143</v>
      </c>
      <c r="B28" s="22" t="s">
        <v>144</v>
      </c>
      <c r="C28" s="4"/>
    </row>
    <row r="29" spans="1:6" ht="18" x14ac:dyDescent="0.25">
      <c r="A29" s="5" t="s">
        <v>210</v>
      </c>
      <c r="B29" s="24"/>
      <c r="C29" s="4"/>
    </row>
    <row r="30" spans="1:6" ht="42.75" x14ac:dyDescent="0.25">
      <c r="A30" s="18" t="s">
        <v>145</v>
      </c>
      <c r="B30" s="8" t="s">
        <v>413</v>
      </c>
      <c r="C30" s="4"/>
    </row>
    <row r="31" spans="1:6" ht="18" x14ac:dyDescent="0.25">
      <c r="A31" s="18" t="s">
        <v>146</v>
      </c>
      <c r="B31" s="22" t="s">
        <v>387</v>
      </c>
      <c r="C31" s="4"/>
    </row>
    <row r="32" spans="1:6" ht="42.75" x14ac:dyDescent="0.25">
      <c r="A32" s="18" t="s">
        <v>414</v>
      </c>
      <c r="B32" s="22" t="s">
        <v>415</v>
      </c>
      <c r="C32" s="4"/>
    </row>
    <row r="33" spans="1:3" ht="28.5" x14ac:dyDescent="0.25">
      <c r="A33" s="18" t="s">
        <v>391</v>
      </c>
      <c r="B33" s="22" t="s">
        <v>393</v>
      </c>
      <c r="C33" s="4"/>
    </row>
    <row r="34" spans="1:3" ht="42.75" x14ac:dyDescent="0.25">
      <c r="A34" s="18" t="s">
        <v>392</v>
      </c>
      <c r="B34" s="22" t="s">
        <v>423</v>
      </c>
      <c r="C34" s="4"/>
    </row>
    <row r="35" spans="1:3" ht="28.5" x14ac:dyDescent="0.25">
      <c r="A35" s="18" t="s">
        <v>417</v>
      </c>
      <c r="B35" s="22" t="s">
        <v>416</v>
      </c>
      <c r="C35" s="4"/>
    </row>
    <row r="36" spans="1:3" ht="42.75" x14ac:dyDescent="0.25">
      <c r="A36" s="18" t="s">
        <v>419</v>
      </c>
      <c r="B36" s="22" t="s">
        <v>418</v>
      </c>
      <c r="C36" s="4"/>
    </row>
    <row r="37" spans="1:3" ht="18" x14ac:dyDescent="0.25">
      <c r="A37" s="23" t="s">
        <v>211</v>
      </c>
      <c r="B37" s="22"/>
      <c r="C37" s="4"/>
    </row>
    <row r="38" spans="1:3" ht="37.5" customHeight="1" x14ac:dyDescent="0.25">
      <c r="A38" s="108" t="s">
        <v>420</v>
      </c>
      <c r="B38" s="109"/>
      <c r="C38" s="4"/>
    </row>
    <row r="39" spans="1:3" ht="18" x14ac:dyDescent="0.25">
      <c r="A39" s="5" t="s">
        <v>147</v>
      </c>
      <c r="B39" s="24"/>
      <c r="C39" s="4"/>
    </row>
    <row r="40" spans="1:3" ht="60" x14ac:dyDescent="0.25">
      <c r="A40" s="38" t="s">
        <v>148</v>
      </c>
      <c r="B40" s="39" t="s">
        <v>7</v>
      </c>
      <c r="C40" s="9"/>
    </row>
    <row r="41" spans="1:3" ht="18" x14ac:dyDescent="0.25">
      <c r="A41" s="38" t="s">
        <v>149</v>
      </c>
      <c r="B41" s="40" t="s">
        <v>69</v>
      </c>
      <c r="C41" s="9"/>
    </row>
    <row r="42" spans="1:3" ht="28.5" x14ac:dyDescent="0.25">
      <c r="A42" s="38" t="s">
        <v>150</v>
      </c>
      <c r="B42" s="40" t="s">
        <v>153</v>
      </c>
      <c r="C42" s="4"/>
    </row>
    <row r="43" spans="1:3" ht="28.5" x14ac:dyDescent="0.25">
      <c r="A43" s="38" t="s">
        <v>152</v>
      </c>
      <c r="B43" s="41" t="s">
        <v>154</v>
      </c>
      <c r="C43" s="4"/>
    </row>
    <row r="44" spans="1:3" ht="42.75" x14ac:dyDescent="0.25">
      <c r="A44" s="38" t="s">
        <v>22</v>
      </c>
      <c r="B44" s="40" t="s">
        <v>155</v>
      </c>
      <c r="C44" s="4"/>
    </row>
    <row r="45" spans="1:3" ht="125.25" customHeight="1" x14ac:dyDescent="0.25">
      <c r="A45" s="38"/>
      <c r="B45" s="42"/>
      <c r="C45" s="4"/>
    </row>
    <row r="46" spans="1:3" ht="42.75" x14ac:dyDescent="0.25">
      <c r="A46" s="38" t="s">
        <v>23</v>
      </c>
      <c r="B46" s="40" t="s">
        <v>10</v>
      </c>
      <c r="C46" s="4"/>
    </row>
    <row r="47" spans="1:3" ht="18" x14ac:dyDescent="0.25">
      <c r="A47" s="38" t="s">
        <v>24</v>
      </c>
      <c r="B47" s="40" t="s">
        <v>25</v>
      </c>
      <c r="C47" s="4"/>
    </row>
    <row r="48" spans="1:3" ht="28.5" x14ac:dyDescent="0.25">
      <c r="A48" s="38" t="s">
        <v>26</v>
      </c>
      <c r="B48" s="40" t="s">
        <v>8</v>
      </c>
      <c r="C48" s="4"/>
    </row>
    <row r="49" spans="1:3" ht="28.5" x14ac:dyDescent="0.25">
      <c r="A49" s="38" t="s">
        <v>27</v>
      </c>
      <c r="B49" s="40" t="s">
        <v>156</v>
      </c>
      <c r="C49" s="4"/>
    </row>
    <row r="50" spans="1:3" ht="28.5" x14ac:dyDescent="0.25">
      <c r="A50" s="38" t="s">
        <v>163</v>
      </c>
      <c r="B50" s="40" t="s">
        <v>157</v>
      </c>
      <c r="C50" s="4"/>
    </row>
    <row r="51" spans="1:3" ht="18" x14ac:dyDescent="0.25">
      <c r="A51" s="25"/>
      <c r="B51" s="26"/>
      <c r="C51" s="4"/>
    </row>
    <row r="52" spans="1:3" ht="18" x14ac:dyDescent="0.25">
      <c r="A52" s="5" t="s">
        <v>164</v>
      </c>
      <c r="B52" s="5"/>
      <c r="C52" s="4"/>
    </row>
    <row r="53" spans="1:3" ht="60" x14ac:dyDescent="0.25">
      <c r="A53" s="43" t="s">
        <v>165</v>
      </c>
      <c r="B53" s="39" t="s">
        <v>7</v>
      </c>
      <c r="C53" s="9"/>
    </row>
    <row r="54" spans="1:3" ht="18" x14ac:dyDescent="0.25">
      <c r="A54" s="43" t="s">
        <v>166</v>
      </c>
      <c r="B54" s="40" t="s">
        <v>69</v>
      </c>
      <c r="C54" s="9"/>
    </row>
    <row r="55" spans="1:3" ht="18" x14ac:dyDescent="0.25">
      <c r="A55" s="43" t="s">
        <v>167</v>
      </c>
      <c r="B55" s="44" t="s">
        <v>151</v>
      </c>
      <c r="C55" s="4"/>
    </row>
    <row r="56" spans="1:3" ht="28.5" x14ac:dyDescent="0.25">
      <c r="A56" s="43" t="s">
        <v>168</v>
      </c>
      <c r="B56" s="41" t="s">
        <v>154</v>
      </c>
      <c r="C56" s="4"/>
    </row>
    <row r="57" spans="1:3" ht="42.75" x14ac:dyDescent="0.25">
      <c r="A57" s="43" t="s">
        <v>169</v>
      </c>
      <c r="B57" s="44" t="s">
        <v>158</v>
      </c>
      <c r="C57" s="4"/>
    </row>
    <row r="58" spans="1:3" ht="177.75" customHeight="1" x14ac:dyDescent="0.25">
      <c r="A58" s="45"/>
      <c r="B58" s="46"/>
      <c r="C58" s="4"/>
    </row>
    <row r="59" spans="1:3" ht="42.75" x14ac:dyDescent="0.25">
      <c r="A59" s="43" t="s">
        <v>170</v>
      </c>
      <c r="B59" s="40" t="s">
        <v>11</v>
      </c>
      <c r="C59" s="4"/>
    </row>
    <row r="60" spans="1:3" ht="28.5" x14ac:dyDescent="0.25">
      <c r="A60" s="43" t="s">
        <v>172</v>
      </c>
      <c r="B60" s="41" t="s">
        <v>171</v>
      </c>
      <c r="C60" s="4"/>
    </row>
    <row r="61" spans="1:3" ht="42.75" x14ac:dyDescent="0.25">
      <c r="A61" s="43" t="s">
        <v>173</v>
      </c>
      <c r="B61" s="41" t="s">
        <v>9</v>
      </c>
      <c r="C61" s="4"/>
    </row>
    <row r="62" spans="1:3" ht="105.75" customHeight="1" x14ac:dyDescent="0.25">
      <c r="A62" s="43"/>
      <c r="B62" s="47"/>
      <c r="C62" s="4"/>
    </row>
    <row r="63" spans="1:3" ht="28.5" x14ac:dyDescent="0.25">
      <c r="A63" s="43" t="s">
        <v>174</v>
      </c>
      <c r="B63" s="41" t="s">
        <v>159</v>
      </c>
      <c r="C63" s="4"/>
    </row>
    <row r="64" spans="1:3" ht="18" x14ac:dyDescent="0.25">
      <c r="A64" s="48" t="s">
        <v>160</v>
      </c>
      <c r="B64" s="41"/>
      <c r="C64" s="4"/>
    </row>
    <row r="65" spans="1:3" ht="18" x14ac:dyDescent="0.25">
      <c r="A65" s="27" t="s">
        <v>175</v>
      </c>
      <c r="B65" s="17" t="s">
        <v>212</v>
      </c>
      <c r="C65" s="4"/>
    </row>
    <row r="66" spans="1:3" ht="28.5" x14ac:dyDescent="0.25">
      <c r="A66" s="27" t="s">
        <v>176</v>
      </c>
      <c r="B66" s="40" t="s">
        <v>6</v>
      </c>
      <c r="C66" s="4"/>
    </row>
    <row r="67" spans="1:3" ht="18" x14ac:dyDescent="0.25">
      <c r="A67" s="27" t="s">
        <v>34</v>
      </c>
      <c r="B67" s="17" t="s">
        <v>178</v>
      </c>
      <c r="C67" s="4"/>
    </row>
    <row r="68" spans="1:3" ht="57.75" x14ac:dyDescent="0.25">
      <c r="A68" s="27" t="s">
        <v>177</v>
      </c>
      <c r="B68" s="17" t="s">
        <v>4</v>
      </c>
      <c r="C68" s="4"/>
    </row>
    <row r="69" spans="1:3" ht="43.5" x14ac:dyDescent="0.25">
      <c r="A69" s="27" t="s">
        <v>179</v>
      </c>
      <c r="B69" s="17" t="s">
        <v>5</v>
      </c>
      <c r="C69" s="4"/>
    </row>
    <row r="70" spans="1:3" ht="18" x14ac:dyDescent="0.25">
      <c r="A70" s="27"/>
      <c r="B70" s="17"/>
      <c r="C70" s="4"/>
    </row>
    <row r="71" spans="1:3" ht="18" x14ac:dyDescent="0.25">
      <c r="A71" s="5" t="s">
        <v>12</v>
      </c>
      <c r="B71" s="5"/>
      <c r="C71" s="4"/>
    </row>
    <row r="72" spans="1:3" ht="100.5" x14ac:dyDescent="0.25">
      <c r="A72" s="27" t="s">
        <v>13</v>
      </c>
      <c r="B72" s="51" t="s">
        <v>161</v>
      </c>
      <c r="C72" s="4"/>
    </row>
    <row r="73" spans="1:3" ht="57.75" x14ac:dyDescent="0.25">
      <c r="A73" s="27" t="s">
        <v>14</v>
      </c>
      <c r="B73" s="17" t="s">
        <v>388</v>
      </c>
      <c r="C73" s="4"/>
    </row>
    <row r="74" spans="1:3" ht="18" x14ac:dyDescent="0.25">
      <c r="A74" s="29"/>
      <c r="B74" s="28" t="s">
        <v>213</v>
      </c>
      <c r="C74" s="4"/>
    </row>
    <row r="75" spans="1:3" ht="18" x14ac:dyDescent="0.25">
      <c r="A75" s="30"/>
      <c r="B75" s="17" t="s">
        <v>15</v>
      </c>
      <c r="C75" s="4"/>
    </row>
    <row r="76" spans="1:3" ht="18" x14ac:dyDescent="0.25">
      <c r="A76" s="30"/>
      <c r="B76" s="31" t="s">
        <v>16</v>
      </c>
      <c r="C76" s="4"/>
    </row>
    <row r="77" spans="1:3" ht="18" x14ac:dyDescent="0.25">
      <c r="A77" s="49"/>
      <c r="B77" s="31" t="s">
        <v>64</v>
      </c>
      <c r="C77" s="4"/>
    </row>
    <row r="78" spans="1:3" ht="29.25" x14ac:dyDescent="0.25">
      <c r="A78" s="29"/>
      <c r="B78" s="31" t="s">
        <v>63</v>
      </c>
      <c r="C78" s="4"/>
    </row>
    <row r="79" spans="1:3" ht="42.75" x14ac:dyDescent="0.25">
      <c r="A79" s="29"/>
      <c r="B79" s="40" t="s">
        <v>162</v>
      </c>
      <c r="C79" s="4"/>
    </row>
    <row r="80" spans="1:3" ht="30" x14ac:dyDescent="0.25">
      <c r="A80" s="27" t="s">
        <v>18</v>
      </c>
      <c r="B80" s="32" t="s">
        <v>62</v>
      </c>
      <c r="C80" s="4"/>
    </row>
    <row r="81" spans="1:3" ht="29.25" x14ac:dyDescent="0.25">
      <c r="A81" s="27" t="s">
        <v>19</v>
      </c>
      <c r="B81" s="17" t="s">
        <v>20</v>
      </c>
      <c r="C81" s="4"/>
    </row>
    <row r="82" spans="1:3" ht="45" x14ac:dyDescent="0.25">
      <c r="A82" s="29"/>
      <c r="B82" s="50" t="s">
        <v>61</v>
      </c>
      <c r="C82" s="4"/>
    </row>
    <row r="83" spans="1:3" x14ac:dyDescent="0.25"/>
    <row r="84" spans="1:3" x14ac:dyDescent="0.25"/>
    <row r="85" spans="1:3" x14ac:dyDescent="0.25"/>
    <row r="86" spans="1:3" x14ac:dyDescent="0.25"/>
    <row r="87" spans="1:3" x14ac:dyDescent="0.25"/>
    <row r="88" spans="1:3" x14ac:dyDescent="0.25"/>
    <row r="89" spans="1:3" x14ac:dyDescent="0.25"/>
    <row r="90" spans="1:3" x14ac:dyDescent="0.25"/>
    <row r="91" spans="1:3" x14ac:dyDescent="0.25"/>
    <row r="92" spans="1:3" x14ac:dyDescent="0.25"/>
    <row r="93" spans="1:3" x14ac:dyDescent="0.25"/>
    <row r="94" spans="1:3" x14ac:dyDescent="0.25"/>
    <row r="95" spans="1:3" x14ac:dyDescent="0.25"/>
    <row r="96" spans="1:3" x14ac:dyDescent="0.25"/>
    <row r="97" x14ac:dyDescent="0.25"/>
    <row r="98" x14ac:dyDescent="0.25"/>
    <row r="99" x14ac:dyDescent="0.25"/>
    <row r="100" x14ac:dyDescent="0.25"/>
    <row r="101" x14ac:dyDescent="0.25"/>
    <row r="102" x14ac:dyDescent="0.25"/>
  </sheetData>
  <sheetProtection password="CF72" sheet="1"/>
  <mergeCells count="5">
    <mergeCell ref="A38:B38"/>
    <mergeCell ref="A1:B1"/>
    <mergeCell ref="A2:B2"/>
    <mergeCell ref="C17:D17"/>
    <mergeCell ref="A4:B4"/>
  </mergeCells>
  <phoneticPr fontId="35" type="noConversion"/>
  <conditionalFormatting sqref="C17:D17">
    <cfRule type="expression" dxfId="28" priority="1" stopIfTrue="1">
      <formula>ISBLANK(C17)</formula>
    </cfRule>
  </conditionalFormatting>
  <dataValidations count="1">
    <dataValidation type="list" allowBlank="1" showInputMessage="1" showErrorMessage="1" sqref="C17:D17">
      <formula1>$F$15:$F$17</formula1>
    </dataValidation>
  </dataValidations>
  <pageMargins left="0.7" right="0.52" top="0.75" bottom="0.75" header="0.3" footer="0.3"/>
  <pageSetup paperSize="9" orientation="portrait" horizontalDpi="4294967294" verticalDpi="4294967294"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84"/>
  <sheetViews>
    <sheetView tabSelected="1" zoomScaleNormal="100" workbookViewId="0">
      <pane xSplit="4" ySplit="3" topLeftCell="E4" activePane="bottomRight" state="frozen"/>
      <selection activeCell="B1" sqref="B1"/>
      <selection pane="topRight" activeCell="D1" sqref="D1"/>
      <selection pane="bottomLeft" activeCell="B4" sqref="B4"/>
      <selection pane="bottomRight" activeCell="G5" sqref="G5"/>
    </sheetView>
  </sheetViews>
  <sheetFormatPr defaultColWidth="0" defaultRowHeight="14.25" zeroHeight="1" x14ac:dyDescent="0.2"/>
  <cols>
    <col min="1" max="1" width="3" style="57" hidden="1" customWidth="1"/>
    <col min="2" max="2" width="4.28515625" style="57" hidden="1" customWidth="1"/>
    <col min="3" max="3" width="3.140625" style="57" customWidth="1"/>
    <col min="4" max="4" width="3.42578125" style="57" customWidth="1"/>
    <col min="5" max="5" width="13.28515625" style="57" customWidth="1"/>
    <col min="6" max="6" width="56.5703125" style="57" customWidth="1"/>
    <col min="7" max="7" width="66.85546875" style="57" customWidth="1"/>
    <col min="8" max="8" width="5.28515625" style="57" customWidth="1"/>
    <col min="9" max="10" width="9.28515625" style="58" hidden="1" customWidth="1"/>
    <col min="11" max="11" width="5.42578125" style="58" hidden="1" customWidth="1"/>
    <col min="12" max="26" width="10.28515625" style="58" hidden="1" customWidth="1"/>
    <col min="27" max="16384" width="10.28515625" style="57" hidden="1"/>
  </cols>
  <sheetData>
    <row r="1" spans="1:26" ht="18.75" x14ac:dyDescent="0.3">
      <c r="A1" s="57">
        <f>PRODUCT(A5:A180)*otchet!K1</f>
        <v>0</v>
      </c>
      <c r="E1" s="185" t="s">
        <v>104</v>
      </c>
      <c r="F1" s="185"/>
      <c r="G1" s="185"/>
      <c r="H1" s="59"/>
      <c r="I1" s="59"/>
      <c r="J1" s="59"/>
      <c r="K1" s="59"/>
    </row>
    <row r="2" spans="1:26" ht="22.5" customHeight="1" x14ac:dyDescent="0.2">
      <c r="E2" s="181" t="str">
        <f>Инструкция!A2</f>
        <v>Данные об образовательных организациях, участвующих в ВПР-2017</v>
      </c>
      <c r="F2" s="181"/>
      <c r="G2" s="181"/>
      <c r="H2" s="56"/>
      <c r="I2" s="56"/>
      <c r="J2" s="56"/>
      <c r="K2" s="56"/>
    </row>
    <row r="3" spans="1:26" ht="21" customHeight="1" thickBot="1" x14ac:dyDescent="0.25">
      <c r="E3" s="116" t="str">
        <f>IF(ISNA(A1),"Структура документа нарушена! Вы переместили ячейку. Нажмите Ctrl+Z.",IF(A1=1,"Данные приняты. Перейдите на лист 'otchet'","Впишите ответы на предложенные вопросы."))</f>
        <v>Впишите ответы на предложенные вопросы.</v>
      </c>
      <c r="F3" s="116"/>
      <c r="G3" s="116"/>
      <c r="H3" s="55"/>
      <c r="I3" s="55"/>
      <c r="J3" s="55"/>
      <c r="K3" s="56"/>
    </row>
    <row r="4" spans="1:26" ht="16.5" thickBot="1" x14ac:dyDescent="0.3">
      <c r="B4" s="58"/>
      <c r="C4" s="58"/>
      <c r="D4" s="182"/>
      <c r="E4" s="137" t="s">
        <v>181</v>
      </c>
      <c r="F4" s="138"/>
      <c r="G4" s="139"/>
      <c r="H4" s="60"/>
      <c r="I4" s="60"/>
      <c r="J4" s="60"/>
      <c r="K4" s="60"/>
      <c r="L4" s="60"/>
      <c r="M4" s="60"/>
      <c r="N4" s="57" t="s">
        <v>182</v>
      </c>
      <c r="O4" s="57">
        <f>IF(LEN(G5)&lt;&gt;9,0,IF(AND(MID(G5,1,3)="sch",VALUE(MID(G5,4,2))&gt;0,VALUE(MID(G5,6,4))&gt;0),1,0))</f>
        <v>0</v>
      </c>
    </row>
    <row r="5" spans="1:26" ht="15.75" thickBot="1" x14ac:dyDescent="0.3">
      <c r="A5" s="57">
        <f>IF(ISERR(O4),0,O4)</f>
        <v>0</v>
      </c>
      <c r="B5" s="58"/>
      <c r="C5" s="58"/>
      <c r="D5" s="183"/>
      <c r="E5" s="122" t="s">
        <v>112</v>
      </c>
      <c r="F5" s="123"/>
      <c r="G5" s="84" t="s">
        <v>370</v>
      </c>
      <c r="I5" s="57"/>
      <c r="L5" s="61"/>
      <c r="M5" s="61"/>
      <c r="N5" s="57" t="s">
        <v>114</v>
      </c>
      <c r="P5" s="62"/>
    </row>
    <row r="6" spans="1:26" ht="15.75" thickBot="1" x14ac:dyDescent="0.3">
      <c r="A6" s="57">
        <f>IF(LEN(F6)&gt;0,1,0)</f>
        <v>0</v>
      </c>
      <c r="B6" s="58"/>
      <c r="C6" s="58"/>
      <c r="D6" s="184"/>
      <c r="E6" s="65" t="s">
        <v>207</v>
      </c>
      <c r="F6" s="120"/>
      <c r="G6" s="121"/>
      <c r="H6" s="58"/>
      <c r="J6" s="64"/>
      <c r="L6" s="62"/>
      <c r="M6" s="62"/>
      <c r="N6" s="62"/>
      <c r="O6" s="62"/>
      <c r="P6" s="62"/>
      <c r="Q6" s="57"/>
      <c r="R6" s="57"/>
      <c r="S6" s="57"/>
      <c r="T6" s="57"/>
      <c r="U6" s="57"/>
      <c r="V6" s="57"/>
      <c r="W6" s="57"/>
      <c r="X6" s="57"/>
      <c r="Y6" s="57"/>
      <c r="Z6" s="57"/>
    </row>
    <row r="7" spans="1:26" ht="15.75" thickBot="1" x14ac:dyDescent="0.3">
      <c r="A7" s="57">
        <f>IF(G7&lt;&gt;"",IF(MATCH(G7,nasel,0)&gt;0,1,0),0)</f>
        <v>0</v>
      </c>
      <c r="B7" s="58"/>
      <c r="C7" s="58"/>
      <c r="D7" s="81">
        <v>1</v>
      </c>
      <c r="E7" s="122" t="s">
        <v>226</v>
      </c>
      <c r="F7" s="123"/>
      <c r="G7" s="85"/>
      <c r="H7" s="58"/>
      <c r="K7" s="61"/>
      <c r="L7" s="61"/>
      <c r="M7" s="61"/>
      <c r="N7" s="61"/>
      <c r="Q7" s="57"/>
    </row>
    <row r="8" spans="1:26" ht="15.75" thickBot="1" x14ac:dyDescent="0.3">
      <c r="A8" s="57">
        <f>IF(G8&lt;&gt;"",IF(MATCH(G8,gorsel,0)&gt;0,1,0),0)</f>
        <v>0</v>
      </c>
      <c r="B8" s="58"/>
      <c r="C8" s="58"/>
      <c r="D8" s="81">
        <v>2</v>
      </c>
      <c r="E8" s="124" t="s">
        <v>227</v>
      </c>
      <c r="F8" s="125"/>
      <c r="G8" s="86"/>
      <c r="H8" s="58"/>
      <c r="J8" s="64"/>
      <c r="L8" s="62"/>
      <c r="M8" s="62"/>
      <c r="N8" s="62"/>
      <c r="O8" s="62"/>
      <c r="P8" s="62"/>
      <c r="Q8" s="57"/>
      <c r="R8" s="57"/>
      <c r="S8" s="57"/>
      <c r="T8" s="57"/>
      <c r="U8" s="57"/>
      <c r="V8" s="57"/>
      <c r="W8" s="57"/>
      <c r="X8" s="57"/>
      <c r="Y8" s="57"/>
      <c r="Z8" s="57"/>
    </row>
    <row r="9" spans="1:26" ht="15.75" thickBot="1" x14ac:dyDescent="0.3">
      <c r="A9" s="57">
        <f>IF(G9&lt;&gt;"",IF(MATCH(G9,danet,0)&gt;0,1,0),0)</f>
        <v>0</v>
      </c>
      <c r="B9" s="58"/>
      <c r="C9" s="58"/>
      <c r="D9" s="81">
        <v>3</v>
      </c>
      <c r="E9" s="126" t="s">
        <v>230</v>
      </c>
      <c r="F9" s="127"/>
      <c r="G9" s="83"/>
      <c r="H9" s="58"/>
      <c r="J9" s="64"/>
      <c r="L9" s="62"/>
      <c r="M9" s="62"/>
      <c r="N9" s="62"/>
      <c r="O9" s="62"/>
      <c r="P9" s="62"/>
      <c r="Q9" s="57"/>
      <c r="R9" s="57"/>
      <c r="S9" s="57"/>
      <c r="T9" s="57"/>
      <c r="U9" s="57"/>
      <c r="V9" s="57"/>
      <c r="W9" s="57"/>
      <c r="X9" s="57"/>
      <c r="Y9" s="57"/>
      <c r="Z9" s="57"/>
    </row>
    <row r="10" spans="1:26" ht="34.5" customHeight="1" thickBot="1" x14ac:dyDescent="0.3">
      <c r="A10" s="57">
        <f>IF(G10&lt;&gt;"",IF(MATCH(G10,commute,0)&gt;0,1,0),0)</f>
        <v>0</v>
      </c>
      <c r="B10" s="58"/>
      <c r="C10" s="58"/>
      <c r="D10" s="81">
        <v>4</v>
      </c>
      <c r="E10" s="126" t="s">
        <v>240</v>
      </c>
      <c r="F10" s="127"/>
      <c r="G10" s="83"/>
      <c r="H10" s="58"/>
      <c r="J10" s="64"/>
      <c r="L10" s="62"/>
      <c r="M10" s="62"/>
      <c r="N10" s="62"/>
      <c r="O10" s="62"/>
      <c r="P10" s="62"/>
      <c r="Q10" s="57"/>
      <c r="R10" s="57"/>
      <c r="S10" s="57"/>
      <c r="T10" s="57"/>
      <c r="U10" s="57"/>
      <c r="V10" s="57"/>
      <c r="W10" s="57"/>
      <c r="X10" s="57"/>
      <c r="Y10" s="57"/>
      <c r="Z10" s="57"/>
    </row>
    <row r="11" spans="1:26" ht="33.75" customHeight="1" thickBot="1" x14ac:dyDescent="0.3">
      <c r="A11" s="57">
        <f>IF(G11&lt;&gt;"",IF(MATCH(G11,danet,0)&gt;0,1,0),0)</f>
        <v>0</v>
      </c>
      <c r="B11" s="58"/>
      <c r="C11" s="58"/>
      <c r="D11" s="81">
        <v>5</v>
      </c>
      <c r="E11" s="126" t="s">
        <v>241</v>
      </c>
      <c r="F11" s="127"/>
      <c r="G11" s="83"/>
      <c r="H11" s="58"/>
      <c r="J11" s="64"/>
      <c r="L11" s="62"/>
      <c r="M11" s="62"/>
      <c r="N11" s="62"/>
      <c r="O11" s="62"/>
      <c r="P11" s="62"/>
      <c r="Q11" s="57"/>
      <c r="R11" s="57"/>
      <c r="S11" s="57"/>
      <c r="T11" s="57"/>
      <c r="U11" s="57"/>
      <c r="V11" s="57"/>
      <c r="W11" s="57"/>
      <c r="X11" s="57"/>
      <c r="Y11" s="57"/>
      <c r="Z11" s="57"/>
    </row>
    <row r="12" spans="1:26" ht="15.75" thickBot="1" x14ac:dyDescent="0.3">
      <c r="A12" s="57">
        <f>IF(G12&lt;&gt;"",IF(MATCH(G12,danet,0)&gt;0,1,0),0)</f>
        <v>0</v>
      </c>
      <c r="B12" s="58"/>
      <c r="C12" s="58"/>
      <c r="D12" s="81">
        <v>6</v>
      </c>
      <c r="E12" s="126" t="s">
        <v>242</v>
      </c>
      <c r="F12" s="127"/>
      <c r="G12" s="83"/>
      <c r="H12" s="58"/>
      <c r="J12" s="64"/>
      <c r="L12" s="62"/>
      <c r="M12" s="62"/>
      <c r="N12" s="62"/>
      <c r="O12" s="62"/>
      <c r="P12" s="62"/>
      <c r="Q12" s="57"/>
      <c r="R12" s="57"/>
      <c r="S12" s="57"/>
      <c r="T12" s="57"/>
      <c r="U12" s="57"/>
      <c r="V12" s="57"/>
      <c r="W12" s="57"/>
      <c r="X12" s="57"/>
      <c r="Y12" s="57"/>
      <c r="Z12" s="57"/>
    </row>
    <row r="13" spans="1:26" ht="15.75" thickBot="1" x14ac:dyDescent="0.3">
      <c r="A13" s="57">
        <f>IF(G13&lt;&gt;"",IF(MATCH(G13,corr,0)&gt;0,1,0),0)</f>
        <v>0</v>
      </c>
      <c r="B13" s="58"/>
      <c r="C13" s="58"/>
      <c r="D13" s="81">
        <v>7</v>
      </c>
      <c r="E13" s="128" t="s">
        <v>248</v>
      </c>
      <c r="F13" s="129"/>
      <c r="G13" s="87"/>
      <c r="H13" s="58"/>
      <c r="J13" s="64"/>
      <c r="L13" s="62"/>
      <c r="M13" s="62"/>
      <c r="N13" s="62"/>
      <c r="O13" s="62"/>
      <c r="P13" s="62"/>
      <c r="Q13" s="57"/>
      <c r="R13" s="57"/>
      <c r="S13" s="57"/>
      <c r="T13" s="57"/>
      <c r="U13" s="57"/>
      <c r="V13" s="57"/>
      <c r="W13" s="57"/>
      <c r="X13" s="57"/>
      <c r="Y13" s="57"/>
      <c r="Z13" s="57"/>
    </row>
    <row r="14" spans="1:26" ht="34.5" customHeight="1" x14ac:dyDescent="0.25">
      <c r="A14" s="57">
        <v>1</v>
      </c>
      <c r="B14" s="58"/>
      <c r="C14" s="58"/>
      <c r="D14" s="117">
        <v>8</v>
      </c>
      <c r="E14" s="153" t="s">
        <v>394</v>
      </c>
      <c r="F14" s="154"/>
      <c r="G14" s="155"/>
      <c r="H14" s="58"/>
      <c r="J14" s="64"/>
      <c r="L14" s="62"/>
      <c r="M14" s="62"/>
      <c r="N14" s="62"/>
      <c r="O14" s="62"/>
      <c r="P14" s="62"/>
      <c r="Q14" s="57"/>
      <c r="R14" s="57"/>
      <c r="S14" s="57"/>
      <c r="T14" s="57"/>
      <c r="U14" s="57"/>
      <c r="V14" s="57"/>
      <c r="W14" s="57"/>
      <c r="X14" s="57"/>
      <c r="Y14" s="57"/>
      <c r="Z14" s="57"/>
    </row>
    <row r="15" spans="1:26" ht="15" x14ac:dyDescent="0.25">
      <c r="A15" s="57">
        <f>IF(G15&lt;&gt;"",IF(ISNUMBER(G15),IF(INT(G15)=G15,1,0),0),0)</f>
        <v>0</v>
      </c>
      <c r="B15" s="58"/>
      <c r="C15" s="58"/>
      <c r="D15" s="118"/>
      <c r="E15" s="68"/>
      <c r="F15" s="69" t="s">
        <v>250</v>
      </c>
      <c r="G15" s="83"/>
      <c r="H15" s="58"/>
      <c r="J15" s="64"/>
      <c r="L15" s="62"/>
      <c r="M15" s="62"/>
      <c r="N15" s="62"/>
      <c r="O15" s="62"/>
      <c r="P15" s="62"/>
      <c r="Q15" s="57"/>
      <c r="R15" s="57"/>
      <c r="S15" s="57"/>
      <c r="T15" s="57"/>
      <c r="U15" s="57"/>
      <c r="V15" s="57"/>
      <c r="W15" s="57"/>
      <c r="X15" s="57"/>
      <c r="Y15" s="57"/>
      <c r="Z15" s="57"/>
    </row>
    <row r="16" spans="1:26" ht="15" x14ac:dyDescent="0.25">
      <c r="A16" s="57">
        <f t="shared" ref="A16:A25" si="0">IF(G16&lt;&gt;"",IF(ISNUMBER(G16),IF(INT(G16)=G16,1,0),0),0)</f>
        <v>0</v>
      </c>
      <c r="B16" s="58"/>
      <c r="C16" s="58"/>
      <c r="D16" s="118"/>
      <c r="E16" s="68"/>
      <c r="F16" s="69" t="s">
        <v>251</v>
      </c>
      <c r="G16" s="83"/>
      <c r="H16" s="58"/>
      <c r="J16" s="64"/>
      <c r="L16" s="62"/>
      <c r="M16" s="62"/>
      <c r="N16" s="62"/>
      <c r="O16" s="62"/>
      <c r="P16" s="62"/>
      <c r="Q16" s="57"/>
      <c r="R16" s="57"/>
      <c r="S16" s="57"/>
      <c r="T16" s="57"/>
      <c r="U16" s="57"/>
      <c r="V16" s="57"/>
      <c r="W16" s="57"/>
      <c r="X16" s="57"/>
      <c r="Y16" s="57"/>
      <c r="Z16" s="57"/>
    </row>
    <row r="17" spans="1:26" ht="15" x14ac:dyDescent="0.25">
      <c r="A17" s="57">
        <f t="shared" si="0"/>
        <v>0</v>
      </c>
      <c r="B17" s="58"/>
      <c r="C17" s="58"/>
      <c r="D17" s="118"/>
      <c r="E17" s="68"/>
      <c r="F17" s="69" t="s">
        <v>252</v>
      </c>
      <c r="G17" s="83"/>
      <c r="H17" s="58"/>
      <c r="J17" s="64"/>
      <c r="L17" s="62"/>
      <c r="M17" s="62"/>
      <c r="N17" s="62"/>
      <c r="O17" s="62"/>
      <c r="P17" s="62"/>
      <c r="Q17" s="57"/>
      <c r="R17" s="57"/>
      <c r="S17" s="57"/>
      <c r="T17" s="57"/>
      <c r="U17" s="57"/>
      <c r="V17" s="57"/>
      <c r="W17" s="57"/>
      <c r="X17" s="57"/>
      <c r="Y17" s="57"/>
      <c r="Z17" s="57"/>
    </row>
    <row r="18" spans="1:26" ht="15" x14ac:dyDescent="0.25">
      <c r="A18" s="57">
        <f t="shared" si="0"/>
        <v>0</v>
      </c>
      <c r="B18" s="58"/>
      <c r="C18" s="58"/>
      <c r="D18" s="118"/>
      <c r="E18" s="68"/>
      <c r="F18" s="69" t="s">
        <v>253</v>
      </c>
      <c r="G18" s="83"/>
      <c r="H18" s="58"/>
      <c r="J18" s="64"/>
      <c r="L18" s="62"/>
      <c r="M18" s="62"/>
      <c r="N18" s="62"/>
      <c r="O18" s="62"/>
      <c r="P18" s="62"/>
      <c r="Q18" s="57"/>
      <c r="R18" s="57"/>
      <c r="S18" s="57"/>
      <c r="T18" s="57"/>
      <c r="U18" s="57"/>
      <c r="V18" s="57"/>
      <c r="W18" s="57"/>
      <c r="X18" s="57"/>
      <c r="Y18" s="57"/>
      <c r="Z18" s="57"/>
    </row>
    <row r="19" spans="1:26" ht="15" x14ac:dyDescent="0.25">
      <c r="A19" s="57">
        <f t="shared" si="0"/>
        <v>0</v>
      </c>
      <c r="B19" s="58"/>
      <c r="C19" s="58"/>
      <c r="D19" s="118"/>
      <c r="E19" s="68"/>
      <c r="F19" s="69" t="s">
        <v>33</v>
      </c>
      <c r="G19" s="83"/>
      <c r="H19" s="58"/>
      <c r="J19" s="64"/>
      <c r="L19" s="62"/>
      <c r="M19" s="62"/>
      <c r="N19" s="62"/>
      <c r="O19" s="62"/>
      <c r="P19" s="62"/>
      <c r="Q19" s="57"/>
      <c r="R19" s="57"/>
      <c r="S19" s="57"/>
      <c r="T19" s="57"/>
      <c r="U19" s="57"/>
      <c r="V19" s="57"/>
      <c r="W19" s="57"/>
      <c r="X19" s="57"/>
      <c r="Y19" s="57"/>
      <c r="Z19" s="57"/>
    </row>
    <row r="20" spans="1:26" ht="15" x14ac:dyDescent="0.25">
      <c r="A20" s="57">
        <f t="shared" si="0"/>
        <v>0</v>
      </c>
      <c r="B20" s="58"/>
      <c r="C20" s="58"/>
      <c r="D20" s="118"/>
      <c r="E20" s="68"/>
      <c r="F20" s="69" t="s">
        <v>254</v>
      </c>
      <c r="G20" s="83"/>
      <c r="H20" s="58"/>
      <c r="J20" s="64"/>
      <c r="L20" s="62"/>
      <c r="M20" s="62"/>
      <c r="N20" s="62"/>
      <c r="O20" s="62"/>
      <c r="P20" s="62"/>
      <c r="Q20" s="57"/>
      <c r="R20" s="57"/>
      <c r="S20" s="57"/>
      <c r="T20" s="57"/>
      <c r="U20" s="57"/>
      <c r="V20" s="57"/>
      <c r="W20" s="57"/>
      <c r="X20" s="57"/>
      <c r="Y20" s="57"/>
      <c r="Z20" s="57"/>
    </row>
    <row r="21" spans="1:26" ht="15" x14ac:dyDescent="0.25">
      <c r="A21" s="57">
        <f t="shared" si="0"/>
        <v>0</v>
      </c>
      <c r="B21" s="58"/>
      <c r="C21" s="58"/>
      <c r="D21" s="118"/>
      <c r="E21" s="68"/>
      <c r="F21" s="69" t="s">
        <v>255</v>
      </c>
      <c r="G21" s="83"/>
      <c r="H21" s="58"/>
      <c r="J21" s="64"/>
      <c r="L21" s="62"/>
      <c r="M21" s="62"/>
      <c r="N21" s="62"/>
      <c r="O21" s="62"/>
      <c r="P21" s="62"/>
      <c r="Q21" s="57"/>
      <c r="R21" s="57"/>
      <c r="S21" s="57"/>
      <c r="T21" s="57"/>
      <c r="U21" s="57"/>
      <c r="V21" s="57"/>
      <c r="W21" s="57"/>
      <c r="X21" s="57"/>
      <c r="Y21" s="57"/>
      <c r="Z21" s="57"/>
    </row>
    <row r="22" spans="1:26" ht="15" x14ac:dyDescent="0.25">
      <c r="A22" s="57">
        <f t="shared" si="0"/>
        <v>0</v>
      </c>
      <c r="B22" s="58"/>
      <c r="C22" s="58"/>
      <c r="D22" s="118"/>
      <c r="E22" s="68"/>
      <c r="F22" s="69" t="s">
        <v>28</v>
      </c>
      <c r="G22" s="83"/>
      <c r="H22" s="58"/>
      <c r="J22" s="64"/>
      <c r="L22" s="62"/>
      <c r="M22" s="62"/>
      <c r="N22" s="62"/>
      <c r="O22" s="62"/>
      <c r="P22" s="62"/>
      <c r="Q22" s="57"/>
      <c r="R22" s="57"/>
      <c r="S22" s="57"/>
      <c r="T22" s="57"/>
      <c r="U22" s="57"/>
      <c r="V22" s="57"/>
      <c r="W22" s="57"/>
      <c r="X22" s="57"/>
      <c r="Y22" s="57"/>
      <c r="Z22" s="57"/>
    </row>
    <row r="23" spans="1:26" ht="15" x14ac:dyDescent="0.25">
      <c r="A23" s="57">
        <f t="shared" si="0"/>
        <v>0</v>
      </c>
      <c r="B23" s="58"/>
      <c r="C23" s="58"/>
      <c r="D23" s="118"/>
      <c r="E23" s="68"/>
      <c r="F23" s="69" t="s">
        <v>256</v>
      </c>
      <c r="G23" s="83"/>
      <c r="H23" s="58"/>
      <c r="J23" s="64"/>
      <c r="L23" s="62"/>
      <c r="M23" s="62"/>
      <c r="N23" s="62"/>
      <c r="O23" s="62"/>
      <c r="P23" s="62"/>
      <c r="Q23" s="57"/>
      <c r="R23" s="57"/>
      <c r="S23" s="57"/>
      <c r="T23" s="57"/>
      <c r="U23" s="57"/>
      <c r="V23" s="57"/>
      <c r="W23" s="57"/>
      <c r="X23" s="57"/>
      <c r="Y23" s="57"/>
      <c r="Z23" s="57"/>
    </row>
    <row r="24" spans="1:26" ht="15" x14ac:dyDescent="0.25">
      <c r="A24" s="57">
        <f t="shared" si="0"/>
        <v>0</v>
      </c>
      <c r="B24" s="58"/>
      <c r="C24" s="58"/>
      <c r="D24" s="118"/>
      <c r="E24" s="68"/>
      <c r="F24" s="69" t="s">
        <v>257</v>
      </c>
      <c r="G24" s="83"/>
      <c r="H24" s="58"/>
      <c r="J24" s="64"/>
      <c r="L24" s="62"/>
      <c r="M24" s="62"/>
      <c r="N24" s="62"/>
      <c r="O24" s="62"/>
      <c r="P24" s="62"/>
      <c r="Q24" s="57"/>
      <c r="R24" s="57"/>
      <c r="S24" s="57"/>
      <c r="T24" s="57"/>
      <c r="U24" s="57"/>
      <c r="V24" s="57"/>
      <c r="W24" s="57"/>
      <c r="X24" s="57"/>
      <c r="Y24" s="57"/>
      <c r="Z24" s="57"/>
    </row>
    <row r="25" spans="1:26" ht="15.75" thickBot="1" x14ac:dyDescent="0.3">
      <c r="A25" s="57">
        <f t="shared" si="0"/>
        <v>0</v>
      </c>
      <c r="B25" s="58"/>
      <c r="C25" s="58"/>
      <c r="D25" s="119"/>
      <c r="E25" s="70"/>
      <c r="F25" s="71" t="s">
        <v>258</v>
      </c>
      <c r="G25" s="87"/>
      <c r="H25" s="58"/>
      <c r="J25" s="64"/>
      <c r="L25" s="62"/>
      <c r="M25" s="62"/>
      <c r="N25" s="62"/>
      <c r="O25" s="62"/>
      <c r="P25" s="62"/>
      <c r="Q25" s="57"/>
      <c r="R25" s="57"/>
      <c r="S25" s="57"/>
      <c r="T25" s="57"/>
      <c r="U25" s="57"/>
      <c r="V25" s="57"/>
      <c r="W25" s="57"/>
      <c r="X25" s="57"/>
      <c r="Y25" s="57"/>
      <c r="Z25" s="57"/>
    </row>
    <row r="26" spans="1:26" ht="33" customHeight="1" x14ac:dyDescent="0.25">
      <c r="A26" s="57">
        <v>1</v>
      </c>
      <c r="B26" s="58"/>
      <c r="C26" s="58"/>
      <c r="D26" s="117">
        <v>9</v>
      </c>
      <c r="E26" s="156" t="s">
        <v>395</v>
      </c>
      <c r="F26" s="157"/>
      <c r="G26" s="158"/>
      <c r="H26" s="58"/>
      <c r="J26" s="64"/>
      <c r="L26" s="62"/>
      <c r="M26" s="62"/>
      <c r="N26" s="62"/>
      <c r="O26" s="62"/>
      <c r="P26" s="62"/>
      <c r="Q26" s="57"/>
      <c r="R26" s="57"/>
      <c r="S26" s="57"/>
      <c r="T26" s="57"/>
      <c r="U26" s="57"/>
      <c r="V26" s="57"/>
      <c r="W26" s="57"/>
      <c r="X26" s="57"/>
      <c r="Y26" s="57"/>
      <c r="Z26" s="57"/>
    </row>
    <row r="27" spans="1:26" ht="15" x14ac:dyDescent="0.25">
      <c r="A27" s="57">
        <f>IF(G27&lt;&gt;"",IF(G15=0,IF(G27=0,1,0),IF(ISNUMBER(G27),IF(AND(INT(G27)=G27,G27&gt;0),1,0),0)),0)</f>
        <v>0</v>
      </c>
      <c r="B27" s="58"/>
      <c r="C27" s="58"/>
      <c r="D27" s="118"/>
      <c r="E27" s="73"/>
      <c r="F27" s="90" t="s">
        <v>250</v>
      </c>
      <c r="G27" s="91" t="str">
        <f>IF(AND(G15&lt;&gt;"",G15=0),0,"")</f>
        <v/>
      </c>
      <c r="H27" s="58"/>
      <c r="J27" s="64"/>
      <c r="L27" s="62"/>
      <c r="M27" s="62"/>
      <c r="N27" s="62"/>
      <c r="O27" s="62"/>
      <c r="P27" s="62"/>
      <c r="Q27" s="57"/>
      <c r="R27" s="57"/>
      <c r="S27" s="57"/>
      <c r="T27" s="57"/>
      <c r="U27" s="57"/>
      <c r="V27" s="57"/>
      <c r="W27" s="57"/>
      <c r="X27" s="57"/>
      <c r="Y27" s="57"/>
      <c r="Z27" s="57"/>
    </row>
    <row r="28" spans="1:26" ht="15" x14ac:dyDescent="0.25">
      <c r="A28" s="57">
        <f t="shared" ref="A28:A37" si="1">IF(G28&lt;&gt;"",IF(G16=0,IF(G28=0,1,0),IF(ISNUMBER(G28),IF(AND(INT(G28)=G28,G28&gt;0),1,0),0)),0)</f>
        <v>0</v>
      </c>
      <c r="B28" s="58"/>
      <c r="C28" s="58"/>
      <c r="D28" s="118"/>
      <c r="E28" s="73"/>
      <c r="F28" s="90" t="s">
        <v>251</v>
      </c>
      <c r="G28" s="91" t="str">
        <f t="shared" ref="G28:G37" si="2">IF(AND(G16&lt;&gt;"",G16=0),0,"")</f>
        <v/>
      </c>
      <c r="H28" s="58"/>
      <c r="J28" s="64"/>
      <c r="L28" s="62"/>
      <c r="M28" s="62"/>
      <c r="N28" s="62"/>
      <c r="O28" s="62"/>
      <c r="P28" s="62"/>
      <c r="Q28" s="57"/>
      <c r="R28" s="57"/>
      <c r="S28" s="57"/>
      <c r="T28" s="57"/>
      <c r="U28" s="57"/>
      <c r="V28" s="57"/>
      <c r="W28" s="57"/>
      <c r="X28" s="57"/>
      <c r="Y28" s="57"/>
      <c r="Z28" s="57"/>
    </row>
    <row r="29" spans="1:26" ht="15" x14ac:dyDescent="0.25">
      <c r="A29" s="57">
        <f t="shared" si="1"/>
        <v>0</v>
      </c>
      <c r="B29" s="58"/>
      <c r="C29" s="58"/>
      <c r="D29" s="118"/>
      <c r="E29" s="73"/>
      <c r="F29" s="90" t="s">
        <v>252</v>
      </c>
      <c r="G29" s="91" t="str">
        <f t="shared" si="2"/>
        <v/>
      </c>
      <c r="H29" s="58"/>
      <c r="J29" s="64"/>
      <c r="L29" s="62"/>
      <c r="M29" s="62"/>
      <c r="N29" s="62"/>
      <c r="O29" s="62"/>
      <c r="P29" s="62"/>
      <c r="Q29" s="57"/>
      <c r="R29" s="57"/>
      <c r="S29" s="57"/>
      <c r="T29" s="57"/>
      <c r="U29" s="57"/>
      <c r="V29" s="57"/>
      <c r="W29" s="57"/>
      <c r="X29" s="57"/>
      <c r="Y29" s="57"/>
      <c r="Z29" s="57"/>
    </row>
    <row r="30" spans="1:26" ht="15" x14ac:dyDescent="0.25">
      <c r="A30" s="57">
        <f t="shared" si="1"/>
        <v>0</v>
      </c>
      <c r="B30" s="58"/>
      <c r="C30" s="58"/>
      <c r="D30" s="118"/>
      <c r="E30" s="73"/>
      <c r="F30" s="90" t="s">
        <v>253</v>
      </c>
      <c r="G30" s="91" t="str">
        <f t="shared" si="2"/>
        <v/>
      </c>
      <c r="H30" s="58"/>
      <c r="J30" s="64"/>
      <c r="L30" s="62"/>
      <c r="M30" s="62"/>
      <c r="N30" s="62"/>
      <c r="O30" s="62"/>
      <c r="P30" s="62"/>
      <c r="Q30" s="57"/>
      <c r="R30" s="57"/>
      <c r="S30" s="57"/>
      <c r="T30" s="57"/>
      <c r="U30" s="57"/>
      <c r="V30" s="57"/>
      <c r="W30" s="57"/>
      <c r="X30" s="57"/>
      <c r="Y30" s="57"/>
      <c r="Z30" s="57"/>
    </row>
    <row r="31" spans="1:26" ht="15" x14ac:dyDescent="0.25">
      <c r="A31" s="57">
        <f t="shared" si="1"/>
        <v>0</v>
      </c>
      <c r="B31" s="58"/>
      <c r="C31" s="58"/>
      <c r="D31" s="118"/>
      <c r="E31" s="73"/>
      <c r="F31" s="90" t="s">
        <v>33</v>
      </c>
      <c r="G31" s="91" t="str">
        <f t="shared" si="2"/>
        <v/>
      </c>
      <c r="H31" s="58"/>
      <c r="J31" s="64"/>
      <c r="L31" s="62"/>
      <c r="M31" s="62"/>
      <c r="N31" s="62"/>
      <c r="O31" s="62"/>
      <c r="P31" s="62"/>
      <c r="Q31" s="57"/>
      <c r="R31" s="57"/>
      <c r="S31" s="57"/>
      <c r="T31" s="57"/>
      <c r="U31" s="57"/>
      <c r="V31" s="57"/>
      <c r="W31" s="57"/>
      <c r="X31" s="57"/>
      <c r="Y31" s="57"/>
      <c r="Z31" s="57"/>
    </row>
    <row r="32" spans="1:26" ht="15" x14ac:dyDescent="0.25">
      <c r="A32" s="57">
        <f t="shared" si="1"/>
        <v>0</v>
      </c>
      <c r="B32" s="58"/>
      <c r="C32" s="58"/>
      <c r="D32" s="118"/>
      <c r="E32" s="73"/>
      <c r="F32" s="90" t="s">
        <v>254</v>
      </c>
      <c r="G32" s="91" t="str">
        <f t="shared" si="2"/>
        <v/>
      </c>
      <c r="H32" s="58"/>
      <c r="J32" s="64"/>
      <c r="L32" s="62"/>
      <c r="M32" s="62"/>
      <c r="N32" s="62"/>
      <c r="O32" s="62"/>
      <c r="P32" s="62"/>
      <c r="Q32" s="57"/>
      <c r="R32" s="57"/>
      <c r="S32" s="57"/>
      <c r="T32" s="57"/>
      <c r="U32" s="57"/>
      <c r="V32" s="57"/>
      <c r="W32" s="57"/>
      <c r="X32" s="57"/>
      <c r="Y32" s="57"/>
      <c r="Z32" s="57"/>
    </row>
    <row r="33" spans="1:26" ht="15" x14ac:dyDescent="0.25">
      <c r="A33" s="57">
        <f t="shared" si="1"/>
        <v>0</v>
      </c>
      <c r="B33" s="58"/>
      <c r="C33" s="58"/>
      <c r="D33" s="118"/>
      <c r="E33" s="73"/>
      <c r="F33" s="90" t="s">
        <v>255</v>
      </c>
      <c r="G33" s="91" t="str">
        <f t="shared" si="2"/>
        <v/>
      </c>
      <c r="H33" s="58"/>
      <c r="J33" s="64"/>
      <c r="L33" s="62"/>
      <c r="M33" s="62"/>
      <c r="N33" s="62"/>
      <c r="O33" s="62"/>
      <c r="P33" s="62"/>
      <c r="Q33" s="57"/>
      <c r="R33" s="57"/>
      <c r="S33" s="57"/>
      <c r="T33" s="57"/>
      <c r="U33" s="57"/>
      <c r="V33" s="57"/>
      <c r="W33" s="57"/>
      <c r="X33" s="57"/>
      <c r="Y33" s="57"/>
      <c r="Z33" s="57"/>
    </row>
    <row r="34" spans="1:26" ht="15" x14ac:dyDescent="0.25">
      <c r="A34" s="57">
        <f t="shared" si="1"/>
        <v>0</v>
      </c>
      <c r="B34" s="58"/>
      <c r="C34" s="58"/>
      <c r="D34" s="118"/>
      <c r="E34" s="73"/>
      <c r="F34" s="90" t="s">
        <v>28</v>
      </c>
      <c r="G34" s="91" t="str">
        <f t="shared" si="2"/>
        <v/>
      </c>
      <c r="H34" s="58"/>
      <c r="J34" s="64"/>
      <c r="L34" s="62"/>
      <c r="M34" s="62"/>
      <c r="N34" s="62"/>
      <c r="O34" s="62"/>
      <c r="P34" s="62"/>
      <c r="Q34" s="57"/>
      <c r="R34" s="57"/>
      <c r="S34" s="57"/>
      <c r="T34" s="57"/>
      <c r="U34" s="57"/>
      <c r="V34" s="57"/>
      <c r="W34" s="57"/>
      <c r="X34" s="57"/>
      <c r="Y34" s="57"/>
      <c r="Z34" s="57"/>
    </row>
    <row r="35" spans="1:26" ht="15" x14ac:dyDescent="0.25">
      <c r="A35" s="57">
        <f t="shared" si="1"/>
        <v>0</v>
      </c>
      <c r="B35" s="58"/>
      <c r="C35" s="58"/>
      <c r="D35" s="118"/>
      <c r="E35" s="73"/>
      <c r="F35" s="90" t="s">
        <v>256</v>
      </c>
      <c r="G35" s="91" t="str">
        <f t="shared" si="2"/>
        <v/>
      </c>
      <c r="H35" s="58"/>
      <c r="J35" s="64"/>
      <c r="L35" s="62"/>
      <c r="M35" s="62"/>
      <c r="N35" s="62"/>
      <c r="O35" s="62"/>
      <c r="P35" s="62"/>
      <c r="Q35" s="57"/>
      <c r="R35" s="57"/>
      <c r="S35" s="57"/>
      <c r="T35" s="57"/>
      <c r="U35" s="57"/>
      <c r="V35" s="57"/>
      <c r="W35" s="57"/>
      <c r="X35" s="57"/>
      <c r="Y35" s="57"/>
      <c r="Z35" s="57"/>
    </row>
    <row r="36" spans="1:26" ht="15" x14ac:dyDescent="0.25">
      <c r="A36" s="57">
        <f t="shared" si="1"/>
        <v>0</v>
      </c>
      <c r="B36" s="58"/>
      <c r="C36" s="58"/>
      <c r="D36" s="118"/>
      <c r="E36" s="73"/>
      <c r="F36" s="90" t="s">
        <v>257</v>
      </c>
      <c r="G36" s="91" t="str">
        <f t="shared" si="2"/>
        <v/>
      </c>
      <c r="H36" s="58"/>
      <c r="J36" s="64"/>
      <c r="L36" s="62"/>
      <c r="M36" s="62"/>
      <c r="N36" s="62"/>
      <c r="O36" s="62"/>
      <c r="P36" s="62"/>
      <c r="Q36" s="57"/>
      <c r="R36" s="57"/>
      <c r="S36" s="57"/>
      <c r="T36" s="57"/>
      <c r="U36" s="57"/>
      <c r="V36" s="57"/>
      <c r="W36" s="57"/>
      <c r="X36" s="57"/>
      <c r="Y36" s="57"/>
      <c r="Z36" s="57"/>
    </row>
    <row r="37" spans="1:26" ht="15.75" thickBot="1" x14ac:dyDescent="0.3">
      <c r="A37" s="57">
        <f t="shared" si="1"/>
        <v>0</v>
      </c>
      <c r="B37" s="58"/>
      <c r="C37" s="58"/>
      <c r="D37" s="119"/>
      <c r="E37" s="74"/>
      <c r="F37" s="92" t="s">
        <v>258</v>
      </c>
      <c r="G37" s="91" t="str">
        <f t="shared" si="2"/>
        <v/>
      </c>
      <c r="H37" s="58"/>
      <c r="J37" s="64"/>
      <c r="L37" s="62"/>
      <c r="M37" s="62"/>
      <c r="N37" s="62"/>
      <c r="O37" s="62"/>
      <c r="P37" s="62"/>
      <c r="Q37" s="57"/>
      <c r="R37" s="57"/>
      <c r="S37" s="57"/>
      <c r="T37" s="57"/>
      <c r="U37" s="57"/>
      <c r="V37" s="57"/>
      <c r="W37" s="57"/>
      <c r="X37" s="57"/>
      <c r="Y37" s="57"/>
      <c r="Z37" s="57"/>
    </row>
    <row r="38" spans="1:26" ht="15.75" thickBot="1" x14ac:dyDescent="0.3">
      <c r="A38" s="57">
        <f>IF(G38&lt;&gt;"",IF(MATCH(G38,danet,0)&gt;0,1,0),0)</f>
        <v>0</v>
      </c>
      <c r="B38" s="58"/>
      <c r="C38" s="58"/>
      <c r="D38" s="81">
        <v>10</v>
      </c>
      <c r="E38" s="140" t="s">
        <v>249</v>
      </c>
      <c r="F38" s="141"/>
      <c r="G38" s="93"/>
      <c r="H38" s="58"/>
      <c r="J38" s="64"/>
      <c r="L38" s="62"/>
      <c r="M38" s="62"/>
      <c r="N38" s="62"/>
      <c r="O38" s="62"/>
      <c r="P38" s="62"/>
      <c r="Q38" s="57"/>
      <c r="R38" s="57"/>
      <c r="S38" s="57"/>
      <c r="T38" s="57"/>
      <c r="U38" s="57"/>
      <c r="V38" s="57"/>
      <c r="W38" s="57"/>
      <c r="X38" s="57"/>
      <c r="Y38" s="57"/>
      <c r="Z38" s="57"/>
    </row>
    <row r="39" spans="1:26" ht="15" x14ac:dyDescent="0.25">
      <c r="A39" s="57">
        <v>1</v>
      </c>
      <c r="B39" s="58"/>
      <c r="C39" s="58"/>
      <c r="D39" s="117">
        <v>11</v>
      </c>
      <c r="E39" s="132" t="s">
        <v>349</v>
      </c>
      <c r="F39" s="133"/>
      <c r="G39" s="134"/>
      <c r="H39" s="58"/>
      <c r="J39" s="64"/>
      <c r="L39" s="62"/>
      <c r="M39" s="62"/>
      <c r="N39" s="62"/>
      <c r="O39" s="62"/>
      <c r="P39" s="62"/>
      <c r="Q39" s="57"/>
      <c r="R39" s="57"/>
      <c r="S39" s="57"/>
      <c r="T39" s="57"/>
      <c r="U39" s="57"/>
      <c r="V39" s="57"/>
      <c r="W39" s="57"/>
      <c r="X39" s="57"/>
      <c r="Y39" s="57"/>
      <c r="Z39" s="57"/>
    </row>
    <row r="40" spans="1:26" ht="15" x14ac:dyDescent="0.25">
      <c r="A40" s="57">
        <f>IF(G$38=служ!$A$45,IF(G40&lt;&gt;"",IF(MATCH(G40,otbor,0)&gt;0,1,0),0),IF(G40="",1,0))</f>
        <v>1</v>
      </c>
      <c r="D40" s="118"/>
      <c r="E40" s="73"/>
      <c r="F40" s="75" t="s">
        <v>250</v>
      </c>
      <c r="G40" s="94"/>
      <c r="H40" s="58"/>
      <c r="J40" s="64"/>
      <c r="L40" s="62"/>
      <c r="M40" s="62"/>
      <c r="N40" s="62"/>
      <c r="O40" s="62"/>
      <c r="P40" s="62"/>
      <c r="Q40" s="57"/>
      <c r="R40" s="57"/>
      <c r="S40" s="57"/>
      <c r="T40" s="57"/>
      <c r="U40" s="57"/>
      <c r="V40" s="57"/>
      <c r="W40" s="57"/>
      <c r="X40" s="57"/>
      <c r="Y40" s="57"/>
      <c r="Z40" s="57"/>
    </row>
    <row r="41" spans="1:26" ht="15" x14ac:dyDescent="0.25">
      <c r="A41" s="57">
        <f>IF(G$38=служ!$A$45,IF(G41&lt;&gt;"",IF(MATCH(G41,otbor,0)&gt;0,1,0),0),IF(G41="",1,0))</f>
        <v>1</v>
      </c>
      <c r="D41" s="118"/>
      <c r="E41" s="73"/>
      <c r="F41" s="75" t="s">
        <v>251</v>
      </c>
      <c r="G41" s="94"/>
      <c r="H41" s="58"/>
      <c r="J41" s="64"/>
      <c r="L41" s="62"/>
      <c r="M41" s="62"/>
      <c r="N41" s="62"/>
      <c r="O41" s="62"/>
      <c r="P41" s="62"/>
      <c r="Q41" s="57"/>
      <c r="R41" s="57"/>
      <c r="S41" s="57"/>
      <c r="T41" s="57"/>
      <c r="U41" s="57"/>
      <c r="V41" s="57"/>
      <c r="W41" s="57"/>
      <c r="X41" s="57"/>
      <c r="Y41" s="57"/>
      <c r="Z41" s="57"/>
    </row>
    <row r="42" spans="1:26" ht="15" x14ac:dyDescent="0.25">
      <c r="A42" s="57">
        <f>IF(G$38=служ!$A$45,IF(G42&lt;&gt;"",IF(MATCH(G42,otbor,0)&gt;0,1,0),0),IF(G42="",1,0))</f>
        <v>1</v>
      </c>
      <c r="D42" s="118"/>
      <c r="E42" s="73"/>
      <c r="F42" s="75" t="s">
        <v>252</v>
      </c>
      <c r="G42" s="94"/>
      <c r="H42" s="58"/>
      <c r="J42" s="64"/>
      <c r="L42" s="62"/>
      <c r="M42" s="62"/>
      <c r="N42" s="62"/>
      <c r="O42" s="62"/>
      <c r="P42" s="62"/>
      <c r="Q42" s="57"/>
      <c r="R42" s="57"/>
      <c r="S42" s="57"/>
      <c r="T42" s="57"/>
      <c r="U42" s="57"/>
      <c r="V42" s="57"/>
      <c r="W42" s="57"/>
      <c r="X42" s="57"/>
      <c r="Y42" s="57"/>
      <c r="Z42" s="57"/>
    </row>
    <row r="43" spans="1:26" ht="15" x14ac:dyDescent="0.25">
      <c r="A43" s="57">
        <f>IF(G$38=служ!$A$45,IF(G43&lt;&gt;"",IF(MATCH(G43,otbor,0)&gt;0,1,0),0),IF(G43="",1,0))</f>
        <v>1</v>
      </c>
      <c r="D43" s="118"/>
      <c r="E43" s="73"/>
      <c r="F43" s="75" t="s">
        <v>253</v>
      </c>
      <c r="G43" s="94"/>
      <c r="H43" s="58"/>
      <c r="J43" s="64"/>
      <c r="L43" s="62"/>
      <c r="M43" s="62"/>
      <c r="N43" s="62"/>
      <c r="O43" s="62"/>
      <c r="P43" s="62"/>
      <c r="Q43" s="57"/>
      <c r="R43" s="57"/>
      <c r="S43" s="57"/>
      <c r="T43" s="57"/>
      <c r="U43" s="57"/>
      <c r="V43" s="57"/>
      <c r="W43" s="57"/>
      <c r="X43" s="57"/>
      <c r="Y43" s="57"/>
      <c r="Z43" s="57"/>
    </row>
    <row r="44" spans="1:26" ht="15" x14ac:dyDescent="0.25">
      <c r="A44" s="57">
        <f>IF(G$38=служ!$A$45,IF(G44&lt;&gt;"",IF(MATCH(G44,otbor,0)&gt;0,1,0),0),IF(G44="",1,0))</f>
        <v>1</v>
      </c>
      <c r="D44" s="118"/>
      <c r="E44" s="73"/>
      <c r="F44" s="75" t="s">
        <v>33</v>
      </c>
      <c r="G44" s="94"/>
      <c r="H44" s="58"/>
      <c r="J44" s="64"/>
      <c r="L44" s="62"/>
      <c r="M44" s="62"/>
      <c r="N44" s="62"/>
      <c r="O44" s="62"/>
      <c r="P44" s="62"/>
      <c r="Q44" s="57"/>
      <c r="R44" s="57"/>
      <c r="S44" s="57"/>
      <c r="T44" s="57"/>
      <c r="U44" s="57"/>
      <c r="V44" s="57"/>
      <c r="W44" s="57"/>
      <c r="X44" s="57"/>
      <c r="Y44" s="57"/>
      <c r="Z44" s="57"/>
    </row>
    <row r="45" spans="1:26" ht="15" x14ac:dyDescent="0.25">
      <c r="A45" s="57">
        <f>IF(G$38=служ!$A$45,IF(G45&lt;&gt;"",IF(MATCH(G45,otbor,0)&gt;0,1,0),0),IF(G45="",1,0))</f>
        <v>1</v>
      </c>
      <c r="D45" s="118"/>
      <c r="E45" s="73"/>
      <c r="F45" s="75" t="s">
        <v>254</v>
      </c>
      <c r="G45" s="94"/>
      <c r="H45" s="58"/>
      <c r="J45" s="64"/>
      <c r="L45" s="62"/>
      <c r="M45" s="62"/>
      <c r="N45" s="62"/>
      <c r="O45" s="62"/>
      <c r="P45" s="62"/>
      <c r="Q45" s="57"/>
      <c r="R45" s="57"/>
      <c r="S45" s="57"/>
      <c r="T45" s="57"/>
      <c r="U45" s="57"/>
      <c r="V45" s="57"/>
      <c r="W45" s="57"/>
      <c r="X45" s="57"/>
      <c r="Y45" s="57"/>
      <c r="Z45" s="57"/>
    </row>
    <row r="46" spans="1:26" ht="15" x14ac:dyDescent="0.25">
      <c r="A46" s="57">
        <f>IF(G$38=служ!$A$45,IF(G46&lt;&gt;"",IF(MATCH(G46,otbor,0)&gt;0,1,0),0),IF(G46="",1,0))</f>
        <v>1</v>
      </c>
      <c r="D46" s="118"/>
      <c r="E46" s="73"/>
      <c r="F46" s="75" t="s">
        <v>255</v>
      </c>
      <c r="G46" s="94"/>
      <c r="H46" s="58"/>
      <c r="J46" s="64"/>
      <c r="L46" s="62"/>
      <c r="M46" s="62"/>
      <c r="N46" s="62"/>
      <c r="O46" s="62"/>
      <c r="P46" s="62"/>
      <c r="Q46" s="57"/>
      <c r="R46" s="57"/>
      <c r="S46" s="57"/>
      <c r="T46" s="57"/>
      <c r="U46" s="57"/>
      <c r="V46" s="57"/>
      <c r="W46" s="57"/>
      <c r="X46" s="57"/>
      <c r="Y46" s="57"/>
      <c r="Z46" s="57"/>
    </row>
    <row r="47" spans="1:26" ht="15" x14ac:dyDescent="0.25">
      <c r="A47" s="57">
        <f>IF(G$38=служ!$A$45,IF(G47&lt;&gt;"",IF(MATCH(G47,otbor,0)&gt;0,1,0),0),IF(G47="",1,0))</f>
        <v>1</v>
      </c>
      <c r="D47" s="118"/>
      <c r="E47" s="73"/>
      <c r="F47" s="75" t="s">
        <v>28</v>
      </c>
      <c r="G47" s="94"/>
      <c r="H47" s="58"/>
      <c r="J47" s="64"/>
      <c r="L47" s="62"/>
      <c r="M47" s="62"/>
      <c r="N47" s="62"/>
      <c r="O47" s="62"/>
      <c r="P47" s="62"/>
      <c r="Q47" s="57"/>
      <c r="R47" s="57"/>
      <c r="S47" s="57"/>
      <c r="T47" s="57"/>
      <c r="U47" s="57"/>
      <c r="V47" s="57"/>
      <c r="W47" s="57"/>
      <c r="X47" s="57"/>
      <c r="Y47" s="57"/>
      <c r="Z47" s="57"/>
    </row>
    <row r="48" spans="1:26" ht="15" x14ac:dyDescent="0.25">
      <c r="A48" s="57">
        <f>IF(G$38=служ!$A$45,IF(G48&lt;&gt;"",IF(MATCH(G48,otbor,0)&gt;0,1,0),0),IF(G48="",1,0))</f>
        <v>1</v>
      </c>
      <c r="D48" s="118"/>
      <c r="E48" s="73"/>
      <c r="F48" s="75" t="s">
        <v>256</v>
      </c>
      <c r="G48" s="94"/>
      <c r="H48" s="58"/>
      <c r="J48" s="64"/>
      <c r="L48" s="62"/>
      <c r="M48" s="62"/>
      <c r="N48" s="62"/>
      <c r="O48" s="62"/>
      <c r="P48" s="62"/>
      <c r="Q48" s="57"/>
      <c r="R48" s="57"/>
      <c r="S48" s="57"/>
      <c r="T48" s="57"/>
      <c r="U48" s="57"/>
      <c r="V48" s="57"/>
      <c r="W48" s="57"/>
      <c r="X48" s="57"/>
      <c r="Y48" s="57"/>
      <c r="Z48" s="57"/>
    </row>
    <row r="49" spans="1:26" ht="15" x14ac:dyDescent="0.25">
      <c r="A49" s="57">
        <f>IF(G$38=служ!$A$45,IF(G49&lt;&gt;"",IF(MATCH(G49,otbor,0)&gt;0,1,0),0),IF(G49="",1,0))</f>
        <v>1</v>
      </c>
      <c r="D49" s="118"/>
      <c r="E49" s="73"/>
      <c r="F49" s="75" t="s">
        <v>257</v>
      </c>
      <c r="G49" s="94"/>
      <c r="H49" s="58"/>
      <c r="J49" s="64"/>
      <c r="L49" s="62"/>
      <c r="M49" s="62"/>
      <c r="N49" s="62"/>
      <c r="O49" s="62"/>
      <c r="P49" s="62"/>
      <c r="Q49" s="57"/>
      <c r="R49" s="57"/>
      <c r="S49" s="57"/>
      <c r="T49" s="57"/>
      <c r="U49" s="57"/>
      <c r="V49" s="57"/>
      <c r="W49" s="57"/>
      <c r="X49" s="57"/>
      <c r="Y49" s="57"/>
      <c r="Z49" s="57"/>
    </row>
    <row r="50" spans="1:26" ht="15.75" thickBot="1" x14ac:dyDescent="0.3">
      <c r="A50" s="57">
        <f>IF(G$38=служ!$A$45,IF(G50&lt;&gt;"",IF(MATCH(G50,otbor,0)&gt;0,1,0),0),IF(G50="",1,0))</f>
        <v>1</v>
      </c>
      <c r="D50" s="119"/>
      <c r="E50" s="74"/>
      <c r="F50" s="95" t="s">
        <v>258</v>
      </c>
      <c r="G50" s="96"/>
      <c r="H50" s="58"/>
      <c r="J50" s="64"/>
      <c r="L50" s="62"/>
      <c r="M50" s="62"/>
      <c r="N50" s="62"/>
      <c r="O50" s="62"/>
      <c r="P50" s="62"/>
      <c r="Q50" s="57"/>
      <c r="R50" s="57"/>
      <c r="S50" s="57"/>
      <c r="T50" s="57"/>
      <c r="U50" s="57"/>
      <c r="V50" s="57"/>
      <c r="W50" s="57"/>
      <c r="X50" s="57"/>
      <c r="Y50" s="57"/>
      <c r="Z50" s="57"/>
    </row>
    <row r="51" spans="1:26" ht="15.75" thickBot="1" x14ac:dyDescent="0.3">
      <c r="A51" s="57">
        <f>IF(G51&lt;&gt;"",IF(MATCH(G51,danet,0)&gt;0,1,0),0)</f>
        <v>0</v>
      </c>
      <c r="B51" s="58"/>
      <c r="C51" s="58"/>
      <c r="D51" s="81">
        <v>12</v>
      </c>
      <c r="E51" s="140" t="s">
        <v>261</v>
      </c>
      <c r="F51" s="141"/>
      <c r="G51" s="93"/>
      <c r="H51" s="58"/>
      <c r="J51" s="64"/>
      <c r="L51" s="62"/>
      <c r="M51" s="62"/>
      <c r="N51" s="62"/>
      <c r="O51" s="62"/>
      <c r="P51" s="62"/>
      <c r="Q51" s="57"/>
      <c r="R51" s="57"/>
      <c r="S51" s="57"/>
      <c r="T51" s="57"/>
      <c r="U51" s="57"/>
      <c r="V51" s="57"/>
      <c r="W51" s="57"/>
      <c r="X51" s="57"/>
      <c r="Y51" s="57"/>
      <c r="Z51" s="57"/>
    </row>
    <row r="52" spans="1:26" ht="48" customHeight="1" x14ac:dyDescent="0.25">
      <c r="A52" s="57">
        <f>IF(SUM(B53:B67)+B68*B69+B70*B71&gt;0,1,0)</f>
        <v>1</v>
      </c>
      <c r="B52" s="58"/>
      <c r="C52" s="58"/>
      <c r="D52" s="117">
        <v>13</v>
      </c>
      <c r="E52" s="132" t="s">
        <v>430</v>
      </c>
      <c r="F52" s="133"/>
      <c r="G52" s="134"/>
      <c r="H52" s="58"/>
      <c r="J52" s="64"/>
      <c r="L52" s="62"/>
      <c r="M52" s="62"/>
      <c r="N52" s="62"/>
      <c r="O52" s="62"/>
      <c r="P52" s="62"/>
      <c r="Q52" s="57"/>
      <c r="R52" s="57"/>
      <c r="S52" s="57"/>
      <c r="T52" s="57"/>
      <c r="U52" s="57"/>
      <c r="V52" s="57"/>
      <c r="W52" s="57"/>
      <c r="X52" s="57"/>
      <c r="Y52" s="57"/>
      <c r="Z52" s="57"/>
    </row>
    <row r="53" spans="1:26" ht="15" x14ac:dyDescent="0.25">
      <c r="A53" s="57">
        <f t="shared" ref="A53:A71" si="3">IF(G53="",1,B53)</f>
        <v>1</v>
      </c>
      <c r="B53" s="57">
        <f>IF(G$51=служ!$A$45,IF(G53&lt;&gt;"",IF(MATCH(G53,class,0)&gt;0,1,0),0),IF(G53="",1,0))</f>
        <v>1</v>
      </c>
      <c r="D53" s="118"/>
      <c r="E53" s="73"/>
      <c r="F53" s="75" t="s">
        <v>263</v>
      </c>
      <c r="G53" s="94"/>
      <c r="H53" s="58"/>
      <c r="J53" s="64"/>
      <c r="L53" s="62"/>
      <c r="M53" s="62"/>
      <c r="N53" s="62"/>
      <c r="O53" s="62"/>
      <c r="P53" s="62"/>
      <c r="Q53" s="57"/>
      <c r="R53" s="57"/>
      <c r="S53" s="57"/>
      <c r="T53" s="57"/>
      <c r="U53" s="57"/>
      <c r="V53" s="57"/>
      <c r="W53" s="57"/>
      <c r="X53" s="57"/>
      <c r="Y53" s="57"/>
      <c r="Z53" s="57"/>
    </row>
    <row r="54" spans="1:26" ht="15" x14ac:dyDescent="0.25">
      <c r="A54" s="57">
        <f t="shared" si="3"/>
        <v>1</v>
      </c>
      <c r="B54" s="57">
        <f>IF(G$51=служ!$A$45,IF(G54&lt;&gt;"",IF(MATCH(G54,class,0)&gt;0,1,0),0),IF(G54="",1,0))</f>
        <v>1</v>
      </c>
      <c r="D54" s="118"/>
      <c r="E54" s="73"/>
      <c r="F54" s="75" t="s">
        <v>264</v>
      </c>
      <c r="G54" s="94"/>
      <c r="H54" s="58"/>
      <c r="J54" s="64"/>
      <c r="L54" s="62"/>
      <c r="M54" s="62"/>
      <c r="N54" s="62"/>
      <c r="O54" s="62"/>
      <c r="P54" s="62"/>
      <c r="Q54" s="57"/>
      <c r="R54" s="57"/>
      <c r="S54" s="57"/>
      <c r="T54" s="57"/>
      <c r="U54" s="57"/>
      <c r="V54" s="57"/>
      <c r="W54" s="57"/>
      <c r="X54" s="57"/>
      <c r="Y54" s="57"/>
      <c r="Z54" s="57"/>
    </row>
    <row r="55" spans="1:26" ht="15" x14ac:dyDescent="0.25">
      <c r="A55" s="57">
        <f t="shared" si="3"/>
        <v>1</v>
      </c>
      <c r="B55" s="57">
        <f>IF(G$51=служ!$A$45,IF(G55&lt;&gt;"",IF(MATCH(G55,class,0)&gt;0,1,0),0),IF(G55="",1,0))</f>
        <v>1</v>
      </c>
      <c r="D55" s="118"/>
      <c r="E55" s="73"/>
      <c r="F55" s="75" t="s">
        <v>265</v>
      </c>
      <c r="G55" s="94"/>
      <c r="H55" s="58"/>
      <c r="J55" s="64"/>
      <c r="L55" s="62"/>
      <c r="M55" s="62"/>
      <c r="N55" s="62"/>
      <c r="O55" s="62"/>
      <c r="P55" s="62"/>
      <c r="Q55" s="57"/>
      <c r="R55" s="57"/>
      <c r="S55" s="57"/>
      <c r="T55" s="57"/>
      <c r="U55" s="57"/>
      <c r="V55" s="57"/>
      <c r="W55" s="57"/>
      <c r="X55" s="57"/>
      <c r="Y55" s="57"/>
      <c r="Z55" s="57"/>
    </row>
    <row r="56" spans="1:26" ht="15" x14ac:dyDescent="0.25">
      <c r="A56" s="57">
        <f t="shared" si="3"/>
        <v>1</v>
      </c>
      <c r="B56" s="57">
        <f>IF(G$51=служ!$A$45,IF(G56&lt;&gt;"",IF(MATCH(G56,class,0)&gt;0,1,0),0),IF(G56="",1,0))</f>
        <v>1</v>
      </c>
      <c r="D56" s="118"/>
      <c r="E56" s="73"/>
      <c r="F56" s="75" t="s">
        <v>266</v>
      </c>
      <c r="G56" s="94"/>
      <c r="H56" s="58"/>
      <c r="J56" s="64"/>
      <c r="L56" s="62"/>
      <c r="M56" s="62"/>
      <c r="N56" s="62"/>
      <c r="O56" s="62"/>
      <c r="P56" s="62"/>
      <c r="Q56" s="57"/>
      <c r="R56" s="57"/>
      <c r="S56" s="57"/>
      <c r="T56" s="57"/>
      <c r="U56" s="57"/>
      <c r="V56" s="57"/>
      <c r="W56" s="57"/>
      <c r="X56" s="57"/>
      <c r="Y56" s="57"/>
      <c r="Z56" s="57"/>
    </row>
    <row r="57" spans="1:26" ht="15" x14ac:dyDescent="0.25">
      <c r="A57" s="57">
        <f t="shared" si="3"/>
        <v>1</v>
      </c>
      <c r="B57" s="57">
        <f>IF(G$51=служ!$A$45,IF(G57&lt;&gt;"",IF(MATCH(G57,class,0)&gt;0,1,0),0),IF(G57="",1,0))</f>
        <v>1</v>
      </c>
      <c r="D57" s="118"/>
      <c r="E57" s="73"/>
      <c r="F57" s="75" t="s">
        <v>267</v>
      </c>
      <c r="G57" s="94"/>
      <c r="H57" s="58"/>
      <c r="J57" s="64"/>
      <c r="L57" s="62"/>
      <c r="M57" s="62"/>
      <c r="N57" s="62"/>
      <c r="O57" s="62"/>
      <c r="P57" s="62"/>
      <c r="Q57" s="57"/>
      <c r="R57" s="57"/>
      <c r="S57" s="57"/>
      <c r="T57" s="57"/>
      <c r="U57" s="57"/>
      <c r="V57" s="57"/>
      <c r="W57" s="57"/>
      <c r="X57" s="57"/>
      <c r="Y57" s="57"/>
      <c r="Z57" s="57"/>
    </row>
    <row r="58" spans="1:26" ht="15" x14ac:dyDescent="0.25">
      <c r="A58" s="57">
        <f t="shared" si="3"/>
        <v>1</v>
      </c>
      <c r="B58" s="57">
        <f>IF(G$51=служ!$A$45,IF(G58&lt;&gt;"",IF(MATCH(G58,class,0)&gt;0,1,0),0),IF(G58="",1,0))</f>
        <v>1</v>
      </c>
      <c r="D58" s="118"/>
      <c r="E58" s="73"/>
      <c r="F58" s="75" t="s">
        <v>268</v>
      </c>
      <c r="G58" s="94"/>
      <c r="H58" s="58"/>
      <c r="J58" s="64"/>
      <c r="L58" s="62"/>
      <c r="M58" s="62"/>
      <c r="N58" s="62"/>
      <c r="O58" s="62"/>
      <c r="P58" s="62"/>
      <c r="Q58" s="57"/>
      <c r="R58" s="57"/>
      <c r="S58" s="57"/>
      <c r="T58" s="57"/>
      <c r="U58" s="57"/>
      <c r="V58" s="57"/>
      <c r="W58" s="57"/>
      <c r="X58" s="57"/>
      <c r="Y58" s="57"/>
      <c r="Z58" s="57"/>
    </row>
    <row r="59" spans="1:26" ht="15" x14ac:dyDescent="0.25">
      <c r="A59" s="57">
        <f t="shared" si="3"/>
        <v>1</v>
      </c>
      <c r="B59" s="57">
        <f>IF(G$51=служ!$A$45,IF(G59&lt;&gt;"",IF(MATCH(G59,class,0)&gt;0,1,0),0),IF(G59="",1,0))</f>
        <v>1</v>
      </c>
      <c r="D59" s="118"/>
      <c r="E59" s="73"/>
      <c r="F59" s="75" t="s">
        <v>269</v>
      </c>
      <c r="G59" s="94"/>
      <c r="H59" s="58"/>
      <c r="J59" s="64"/>
      <c r="L59" s="62"/>
      <c r="M59" s="62"/>
      <c r="N59" s="62"/>
      <c r="O59" s="62"/>
      <c r="P59" s="62"/>
      <c r="Q59" s="57"/>
      <c r="R59" s="57"/>
      <c r="S59" s="57"/>
      <c r="T59" s="57"/>
      <c r="U59" s="57"/>
      <c r="V59" s="57"/>
      <c r="W59" s="57"/>
      <c r="X59" s="57"/>
      <c r="Y59" s="57"/>
      <c r="Z59" s="57"/>
    </row>
    <row r="60" spans="1:26" ht="15" x14ac:dyDescent="0.25">
      <c r="A60" s="57">
        <f t="shared" si="3"/>
        <v>1</v>
      </c>
      <c r="B60" s="57">
        <f>IF(G$51=служ!$A$45,IF(G60&lt;&gt;"",IF(MATCH(G60,class,0)&gt;0,1,0),0),IF(G60="",1,0))</f>
        <v>1</v>
      </c>
      <c r="D60" s="118"/>
      <c r="E60" s="73"/>
      <c r="F60" s="75" t="s">
        <v>270</v>
      </c>
      <c r="G60" s="94"/>
      <c r="H60" s="58"/>
      <c r="J60" s="64"/>
      <c r="L60" s="62"/>
      <c r="M60" s="62"/>
      <c r="N60" s="62"/>
      <c r="O60" s="62"/>
      <c r="P60" s="62"/>
      <c r="Q60" s="57"/>
      <c r="R60" s="57"/>
      <c r="S60" s="57"/>
      <c r="T60" s="57"/>
      <c r="U60" s="57"/>
      <c r="V60" s="57"/>
      <c r="W60" s="57"/>
      <c r="X60" s="57"/>
      <c r="Y60" s="57"/>
      <c r="Z60" s="57"/>
    </row>
    <row r="61" spans="1:26" ht="15" x14ac:dyDescent="0.25">
      <c r="A61" s="57">
        <f t="shared" si="3"/>
        <v>1</v>
      </c>
      <c r="B61" s="57">
        <f>IF(G$51=служ!$A$45,IF(G61&lt;&gt;"",IF(MATCH(G61,class,0)&gt;0,1,0),0),IF(G61="",1,0))</f>
        <v>1</v>
      </c>
      <c r="D61" s="118"/>
      <c r="E61" s="73"/>
      <c r="F61" s="75" t="s">
        <v>271</v>
      </c>
      <c r="G61" s="94"/>
      <c r="H61" s="58"/>
      <c r="J61" s="64"/>
      <c r="L61" s="62"/>
      <c r="M61" s="62"/>
      <c r="N61" s="62"/>
      <c r="O61" s="62"/>
      <c r="P61" s="62"/>
      <c r="Q61" s="57"/>
      <c r="R61" s="57"/>
      <c r="S61" s="57"/>
      <c r="T61" s="57"/>
      <c r="U61" s="57"/>
      <c r="V61" s="57"/>
      <c r="W61" s="57"/>
      <c r="X61" s="57"/>
      <c r="Y61" s="57"/>
      <c r="Z61" s="57"/>
    </row>
    <row r="62" spans="1:26" ht="15" x14ac:dyDescent="0.25">
      <c r="A62" s="57">
        <f t="shared" si="3"/>
        <v>1</v>
      </c>
      <c r="B62" s="57">
        <f>IF(G$51=служ!$A$45,IF(G62&lt;&gt;"",IF(MATCH(G62,class,0)&gt;0,1,0),0),IF(G62="",1,0))</f>
        <v>1</v>
      </c>
      <c r="D62" s="118"/>
      <c r="E62" s="73"/>
      <c r="F62" s="75" t="s">
        <v>272</v>
      </c>
      <c r="G62" s="94"/>
      <c r="H62" s="58"/>
      <c r="J62" s="64"/>
      <c r="L62" s="62"/>
      <c r="M62" s="62"/>
      <c r="N62" s="62"/>
      <c r="O62" s="62"/>
      <c r="P62" s="62"/>
      <c r="Q62" s="57"/>
      <c r="R62" s="57"/>
      <c r="S62" s="57"/>
      <c r="T62" s="57"/>
      <c r="U62" s="57"/>
      <c r="V62" s="57"/>
      <c r="W62" s="57"/>
      <c r="X62" s="57"/>
      <c r="Y62" s="57"/>
      <c r="Z62" s="57"/>
    </row>
    <row r="63" spans="1:26" ht="15" x14ac:dyDescent="0.25">
      <c r="A63" s="57">
        <f t="shared" si="3"/>
        <v>1</v>
      </c>
      <c r="B63" s="57">
        <f>IF(G$51=служ!$A$45,IF(G63&lt;&gt;"",IF(MATCH(G63,class,0)&gt;0,1,0),0),IF(G63="",1,0))</f>
        <v>1</v>
      </c>
      <c r="D63" s="118"/>
      <c r="E63" s="73"/>
      <c r="F63" s="75" t="s">
        <v>273</v>
      </c>
      <c r="G63" s="94"/>
      <c r="H63" s="58"/>
      <c r="J63" s="64"/>
      <c r="L63" s="62"/>
      <c r="M63" s="62"/>
      <c r="N63" s="62"/>
      <c r="O63" s="62"/>
      <c r="P63" s="62"/>
      <c r="Q63" s="57"/>
      <c r="R63" s="57"/>
      <c r="S63" s="57"/>
      <c r="T63" s="57"/>
      <c r="U63" s="57"/>
      <c r="V63" s="57"/>
      <c r="W63" s="57"/>
      <c r="X63" s="57"/>
      <c r="Y63" s="57"/>
      <c r="Z63" s="57"/>
    </row>
    <row r="64" spans="1:26" ht="15" x14ac:dyDescent="0.25">
      <c r="A64" s="57">
        <f t="shared" si="3"/>
        <v>1</v>
      </c>
      <c r="B64" s="57">
        <f>IF(G$51=служ!$A$45,IF(G64&lt;&gt;"",IF(MATCH(G64,class,0)&gt;0,1,0),0),IF(G64="",1,0))</f>
        <v>1</v>
      </c>
      <c r="D64" s="118"/>
      <c r="E64" s="73"/>
      <c r="F64" s="75" t="s">
        <v>274</v>
      </c>
      <c r="G64" s="94"/>
      <c r="H64" s="58"/>
      <c r="J64" s="64"/>
      <c r="L64" s="62"/>
      <c r="M64" s="62"/>
      <c r="N64" s="62"/>
      <c r="O64" s="62"/>
      <c r="P64" s="62"/>
      <c r="Q64" s="57"/>
      <c r="R64" s="57"/>
      <c r="S64" s="57"/>
      <c r="T64" s="57"/>
      <c r="U64" s="57"/>
      <c r="V64" s="57"/>
      <c r="W64" s="57"/>
      <c r="X64" s="57"/>
      <c r="Y64" s="57"/>
      <c r="Z64" s="57"/>
    </row>
    <row r="65" spans="1:26" ht="15" x14ac:dyDescent="0.25">
      <c r="A65" s="57">
        <f t="shared" si="3"/>
        <v>1</v>
      </c>
      <c r="B65" s="57">
        <f>IF(G$51=служ!$A$45,IF(G65&lt;&gt;"",IF(MATCH(G65,class,0)&gt;0,1,0),0),IF(G65="",1,0))</f>
        <v>1</v>
      </c>
      <c r="D65" s="118"/>
      <c r="E65" s="73"/>
      <c r="F65" s="75" t="s">
        <v>275</v>
      </c>
      <c r="G65" s="94"/>
      <c r="H65" s="58"/>
      <c r="J65" s="64"/>
      <c r="L65" s="62"/>
      <c r="M65" s="62"/>
      <c r="N65" s="62"/>
      <c r="O65" s="62"/>
      <c r="P65" s="62"/>
      <c r="Q65" s="57"/>
      <c r="R65" s="57"/>
      <c r="S65" s="57"/>
      <c r="T65" s="57"/>
      <c r="U65" s="57"/>
      <c r="V65" s="57"/>
      <c r="W65" s="57"/>
      <c r="X65" s="57"/>
      <c r="Y65" s="57"/>
      <c r="Z65" s="57"/>
    </row>
    <row r="66" spans="1:26" ht="15" x14ac:dyDescent="0.25">
      <c r="A66" s="57">
        <f t="shared" si="3"/>
        <v>1</v>
      </c>
      <c r="B66" s="57">
        <f>IF(G$51=служ!$A$45,IF(G66&lt;&gt;"",IF(MATCH(G66,class,0)&gt;0,1,0),0),IF(G66="",1,0))</f>
        <v>1</v>
      </c>
      <c r="D66" s="118"/>
      <c r="E66" s="73"/>
      <c r="F66" s="75" t="s">
        <v>276</v>
      </c>
      <c r="G66" s="94"/>
      <c r="H66" s="58"/>
      <c r="J66" s="64"/>
      <c r="L66" s="62"/>
      <c r="M66" s="62"/>
      <c r="N66" s="62"/>
      <c r="O66" s="62"/>
      <c r="P66" s="62"/>
      <c r="Q66" s="57"/>
      <c r="R66" s="57"/>
      <c r="S66" s="57"/>
      <c r="T66" s="57"/>
      <c r="U66" s="57"/>
      <c r="V66" s="57"/>
      <c r="W66" s="57"/>
      <c r="X66" s="57"/>
      <c r="Y66" s="57"/>
      <c r="Z66" s="57"/>
    </row>
    <row r="67" spans="1:26" ht="15" x14ac:dyDescent="0.25">
      <c r="A67" s="57">
        <f t="shared" si="3"/>
        <v>1</v>
      </c>
      <c r="B67" s="57">
        <f>IF(G$51=служ!$A$45,IF(G67&lt;&gt;"",IF(MATCH(G67,class,0)&gt;0,1,0),0),IF(G67="",1,0))</f>
        <v>1</v>
      </c>
      <c r="D67" s="118"/>
      <c r="E67" s="73"/>
      <c r="F67" s="75" t="s">
        <v>277</v>
      </c>
      <c r="G67" s="94"/>
      <c r="H67" s="58"/>
      <c r="J67" s="64"/>
      <c r="L67" s="62"/>
      <c r="M67" s="62"/>
      <c r="N67" s="62"/>
      <c r="O67" s="62"/>
      <c r="P67" s="62"/>
      <c r="Q67" s="57"/>
      <c r="R67" s="57"/>
      <c r="S67" s="57"/>
      <c r="T67" s="57"/>
      <c r="U67" s="57"/>
      <c r="V67" s="57"/>
      <c r="W67" s="57"/>
      <c r="X67" s="57"/>
      <c r="Y67" s="57"/>
      <c r="Z67" s="57"/>
    </row>
    <row r="68" spans="1:26" ht="15" x14ac:dyDescent="0.25">
      <c r="A68" s="57">
        <f t="shared" si="3"/>
        <v>1</v>
      </c>
      <c r="B68" s="57">
        <f>IF(G$51=служ!$A$45,IF(AND(B69=1,G68&lt;&gt;""),IF(MATCH(G68,class,0)&gt;0,1,0),0),IF(G68="",1,0))</f>
        <v>1</v>
      </c>
      <c r="D68" s="118"/>
      <c r="E68" s="73"/>
      <c r="F68" s="75" t="s">
        <v>350</v>
      </c>
      <c r="G68" s="130"/>
      <c r="H68" s="58"/>
      <c r="J68" s="64"/>
      <c r="L68" s="62"/>
      <c r="M68" s="62"/>
      <c r="N68" s="62"/>
      <c r="O68" s="62"/>
      <c r="P68" s="62"/>
      <c r="Q68" s="57"/>
      <c r="R68" s="57"/>
      <c r="S68" s="57"/>
      <c r="T68" s="57"/>
      <c r="U68" s="57"/>
      <c r="V68" s="57"/>
      <c r="W68" s="57"/>
      <c r="X68" s="57"/>
      <c r="Y68" s="57"/>
      <c r="Z68" s="57"/>
    </row>
    <row r="69" spans="1:26" ht="15" x14ac:dyDescent="0.25">
      <c r="A69" s="57">
        <f t="shared" si="3"/>
        <v>1</v>
      </c>
      <c r="B69" s="57">
        <f>IF(G$51=служ!$A$45,IF(F69&lt;&gt;"",1,0),IF(F69="",1,0))</f>
        <v>1</v>
      </c>
      <c r="D69" s="118"/>
      <c r="E69" s="73"/>
      <c r="F69" s="94"/>
      <c r="G69" s="131"/>
      <c r="H69" s="58"/>
      <c r="J69" s="64"/>
      <c r="L69" s="62"/>
      <c r="M69" s="62"/>
      <c r="N69" s="62"/>
      <c r="O69" s="62"/>
      <c r="P69" s="62"/>
      <c r="Q69" s="57"/>
      <c r="R69" s="57"/>
      <c r="S69" s="57"/>
      <c r="T69" s="57"/>
      <c r="U69" s="57"/>
      <c r="V69" s="57"/>
      <c r="W69" s="57"/>
      <c r="X69" s="57"/>
      <c r="Y69" s="57"/>
      <c r="Z69" s="57"/>
    </row>
    <row r="70" spans="1:26" ht="15" x14ac:dyDescent="0.25">
      <c r="A70" s="57">
        <f t="shared" si="3"/>
        <v>1</v>
      </c>
      <c r="B70" s="57">
        <f>IF(G$51=служ!$A$45,IF(AND(B71=1,G70&lt;&gt;""),IF(MATCH(G70,class,0)&gt;0,1,0),0),IF(G70="",1,0))</f>
        <v>1</v>
      </c>
      <c r="D70" s="118"/>
      <c r="E70" s="73"/>
      <c r="F70" s="75" t="s">
        <v>350</v>
      </c>
      <c r="G70" s="130"/>
      <c r="H70" s="58"/>
      <c r="J70" s="64"/>
      <c r="L70" s="62"/>
      <c r="M70" s="62"/>
      <c r="N70" s="62"/>
      <c r="O70" s="62"/>
      <c r="P70" s="62"/>
      <c r="Q70" s="57"/>
      <c r="R70" s="57"/>
      <c r="S70" s="57"/>
      <c r="T70" s="57"/>
      <c r="U70" s="57"/>
      <c r="V70" s="57"/>
      <c r="W70" s="57"/>
      <c r="X70" s="57"/>
      <c r="Y70" s="57"/>
      <c r="Z70" s="57"/>
    </row>
    <row r="71" spans="1:26" ht="15.75" thickBot="1" x14ac:dyDescent="0.3">
      <c r="A71" s="57">
        <f t="shared" si="3"/>
        <v>1</v>
      </c>
      <c r="B71" s="57">
        <f>IF(G$51=служ!$A$45,IF(F71&lt;&gt;"",1,0),IF(F71="",1,0))</f>
        <v>1</v>
      </c>
      <c r="D71" s="119"/>
      <c r="E71" s="74"/>
      <c r="F71" s="94"/>
      <c r="G71" s="131"/>
      <c r="H71" s="58"/>
      <c r="J71" s="64"/>
      <c r="L71" s="62"/>
      <c r="M71" s="62"/>
      <c r="N71" s="62"/>
      <c r="O71" s="62"/>
      <c r="P71" s="62"/>
      <c r="Q71" s="57"/>
      <c r="R71" s="57"/>
      <c r="S71" s="57"/>
      <c r="T71" s="57"/>
      <c r="U71" s="57"/>
      <c r="V71" s="57"/>
      <c r="W71" s="57"/>
      <c r="X71" s="57"/>
      <c r="Y71" s="57"/>
      <c r="Z71" s="57"/>
    </row>
    <row r="72" spans="1:26" ht="46.5" customHeight="1" thickBot="1" x14ac:dyDescent="0.3">
      <c r="A72" s="57">
        <f>IF(G72&lt;&gt;"",IF(MATCH(G72,v_12,0)&gt;0,1,0),0)</f>
        <v>0</v>
      </c>
      <c r="B72" s="58"/>
      <c r="C72" s="58"/>
      <c r="D72" s="81">
        <v>14</v>
      </c>
      <c r="E72" s="135" t="s">
        <v>279</v>
      </c>
      <c r="F72" s="136"/>
      <c r="G72" s="97"/>
      <c r="H72" s="58"/>
      <c r="J72" s="64"/>
      <c r="L72" s="62"/>
      <c r="M72" s="62"/>
      <c r="N72" s="62"/>
      <c r="O72" s="62"/>
      <c r="P72" s="62"/>
      <c r="Q72" s="57"/>
      <c r="R72" s="57"/>
      <c r="S72" s="57"/>
      <c r="T72" s="57"/>
      <c r="U72" s="57"/>
      <c r="V72" s="57"/>
      <c r="W72" s="57"/>
      <c r="X72" s="57"/>
      <c r="Y72" s="57"/>
      <c r="Z72" s="57"/>
    </row>
    <row r="73" spans="1:26" ht="32.25" customHeight="1" thickBot="1" x14ac:dyDescent="0.3">
      <c r="A73" s="57">
        <f>IF(G$24+G$25=0,IF(G73=0,1,0),IF(ISNUMBER(G73),IF(AND(G73=INT(G73),G73&gt;=0,G73&lt;=G$24+G$25),1,0),0))</f>
        <v>1</v>
      </c>
      <c r="B73" s="58"/>
      <c r="C73" s="58"/>
      <c r="D73" s="81">
        <v>15</v>
      </c>
      <c r="E73" s="159" t="s">
        <v>389</v>
      </c>
      <c r="F73" s="160"/>
      <c r="G73" s="93"/>
      <c r="H73" s="58"/>
      <c r="J73" s="64"/>
      <c r="L73" s="62"/>
      <c r="M73" s="62"/>
      <c r="N73" s="62"/>
      <c r="O73" s="62"/>
      <c r="P73" s="62"/>
      <c r="Q73" s="57"/>
      <c r="R73" s="57"/>
      <c r="S73" s="57"/>
      <c r="T73" s="57"/>
      <c r="U73" s="57"/>
      <c r="V73" s="57"/>
      <c r="W73" s="57"/>
      <c r="X73" s="57"/>
      <c r="Y73" s="57"/>
      <c r="Z73" s="57"/>
    </row>
    <row r="74" spans="1:26" ht="31.5" customHeight="1" thickBot="1" x14ac:dyDescent="0.3">
      <c r="A74" s="57">
        <f>IF(G74&lt;&gt;"",IF(MATCH(G74,danet,0)&gt;0,1,0),0)</f>
        <v>0</v>
      </c>
      <c r="B74" s="58"/>
      <c r="C74" s="58"/>
      <c r="D74" s="81">
        <v>16</v>
      </c>
      <c r="E74" s="161" t="s">
        <v>284</v>
      </c>
      <c r="F74" s="162"/>
      <c r="G74" s="93"/>
      <c r="H74" s="58"/>
      <c r="J74" s="64"/>
      <c r="L74" s="62"/>
      <c r="M74" s="62"/>
      <c r="N74" s="62"/>
      <c r="O74" s="62"/>
      <c r="P74" s="62"/>
      <c r="Q74" s="57"/>
      <c r="R74" s="57"/>
      <c r="S74" s="57"/>
      <c r="T74" s="57"/>
      <c r="U74" s="57"/>
      <c r="V74" s="57"/>
      <c r="W74" s="57"/>
      <c r="X74" s="57"/>
      <c r="Y74" s="57"/>
      <c r="Z74" s="57"/>
    </row>
    <row r="75" spans="1:26" ht="33" customHeight="1" x14ac:dyDescent="0.25">
      <c r="A75" s="57">
        <f>IF(SUM(B76:B81)&gt;0,1,0)</f>
        <v>0</v>
      </c>
      <c r="B75" s="58"/>
      <c r="C75" s="58"/>
      <c r="D75" s="169">
        <v>17</v>
      </c>
      <c r="E75" s="132" t="s">
        <v>285</v>
      </c>
      <c r="F75" s="133"/>
      <c r="G75" s="134"/>
      <c r="H75" s="58"/>
      <c r="J75" s="64"/>
      <c r="L75" s="62"/>
      <c r="M75" s="62"/>
      <c r="N75" s="62"/>
      <c r="O75" s="62"/>
      <c r="P75" s="62"/>
      <c r="Q75" s="57"/>
      <c r="R75" s="57"/>
      <c r="S75" s="57"/>
      <c r="T75" s="57"/>
      <c r="U75" s="57"/>
      <c r="V75" s="57"/>
      <c r="W75" s="57"/>
      <c r="X75" s="57"/>
      <c r="Y75" s="57"/>
      <c r="Z75" s="57"/>
    </row>
    <row r="76" spans="1:26" ht="15" x14ac:dyDescent="0.25">
      <c r="A76" s="57">
        <f t="shared" ref="A76:A81" si="4">IF(G76="",1,B76)</f>
        <v>1</v>
      </c>
      <c r="B76" s="57">
        <f>IF(G76&lt;&gt;"",IF(G76=служ!$A$45,1,0),0)</f>
        <v>0</v>
      </c>
      <c r="D76" s="170"/>
      <c r="E76" s="76"/>
      <c r="F76" s="75" t="s">
        <v>286</v>
      </c>
      <c r="G76" s="94"/>
      <c r="H76" s="58"/>
      <c r="J76" s="64"/>
      <c r="L76" s="62"/>
      <c r="M76" s="62"/>
      <c r="N76" s="62"/>
      <c r="O76" s="62"/>
      <c r="P76" s="62"/>
      <c r="Q76" s="57"/>
      <c r="R76" s="57"/>
      <c r="S76" s="57"/>
      <c r="T76" s="57"/>
      <c r="U76" s="57"/>
      <c r="V76" s="57"/>
      <c r="W76" s="57"/>
      <c r="X76" s="57"/>
      <c r="Y76" s="57"/>
      <c r="Z76" s="57"/>
    </row>
    <row r="77" spans="1:26" ht="15" x14ac:dyDescent="0.25">
      <c r="A77" s="57">
        <f t="shared" si="4"/>
        <v>1</v>
      </c>
      <c r="B77" s="57">
        <f>IF(G77&lt;&gt;"",IF(G77=служ!$A$45,1,0),0)</f>
        <v>0</v>
      </c>
      <c r="D77" s="170"/>
      <c r="E77" s="76"/>
      <c r="F77" s="75" t="s">
        <v>287</v>
      </c>
      <c r="G77" s="94"/>
      <c r="H77" s="58"/>
      <c r="J77" s="64"/>
      <c r="L77" s="62"/>
      <c r="M77" s="62"/>
      <c r="N77" s="62"/>
      <c r="O77" s="62"/>
      <c r="P77" s="62"/>
      <c r="Q77" s="57"/>
      <c r="R77" s="57"/>
      <c r="S77" s="57"/>
      <c r="T77" s="57"/>
      <c r="U77" s="57"/>
      <c r="V77" s="57"/>
      <c r="W77" s="57"/>
      <c r="X77" s="57"/>
      <c r="Y77" s="57"/>
      <c r="Z77" s="57"/>
    </row>
    <row r="78" spans="1:26" ht="15" x14ac:dyDescent="0.25">
      <c r="A78" s="57">
        <f t="shared" si="4"/>
        <v>1</v>
      </c>
      <c r="B78" s="57">
        <f>IF(G78&lt;&gt;"",IF(G78=служ!$A$45,1,0),0)</f>
        <v>0</v>
      </c>
      <c r="D78" s="170"/>
      <c r="E78" s="76"/>
      <c r="F78" s="75" t="s">
        <v>288</v>
      </c>
      <c r="G78" s="94"/>
      <c r="H78" s="58"/>
      <c r="J78" s="64"/>
      <c r="L78" s="62"/>
      <c r="M78" s="62"/>
      <c r="N78" s="62"/>
      <c r="O78" s="62"/>
      <c r="P78" s="62"/>
      <c r="Q78" s="57"/>
      <c r="R78" s="57"/>
      <c r="S78" s="57"/>
      <c r="T78" s="57"/>
      <c r="U78" s="57"/>
      <c r="V78" s="57"/>
      <c r="W78" s="57"/>
      <c r="X78" s="57"/>
      <c r="Y78" s="57"/>
      <c r="Z78" s="57"/>
    </row>
    <row r="79" spans="1:26" ht="15" x14ac:dyDescent="0.25">
      <c r="A79" s="57">
        <f t="shared" si="4"/>
        <v>1</v>
      </c>
      <c r="B79" s="57">
        <f>IF(G79&lt;&gt;"",IF(G79=служ!$A$45,1,0),0)</f>
        <v>0</v>
      </c>
      <c r="D79" s="170"/>
      <c r="E79" s="76"/>
      <c r="F79" s="75" t="s">
        <v>289</v>
      </c>
      <c r="G79" s="94"/>
      <c r="H79" s="58"/>
      <c r="J79" s="64"/>
      <c r="L79" s="62"/>
      <c r="M79" s="62"/>
      <c r="N79" s="62"/>
      <c r="O79" s="62"/>
      <c r="P79" s="62"/>
      <c r="Q79" s="57"/>
      <c r="R79" s="57"/>
      <c r="S79" s="57"/>
      <c r="T79" s="57"/>
      <c r="U79" s="57"/>
      <c r="V79" s="57"/>
      <c r="W79" s="57"/>
      <c r="X79" s="57"/>
      <c r="Y79" s="57"/>
      <c r="Z79" s="57"/>
    </row>
    <row r="80" spans="1:26" ht="15" x14ac:dyDescent="0.25">
      <c r="A80" s="57">
        <f t="shared" si="4"/>
        <v>1</v>
      </c>
      <c r="B80" s="57">
        <f>IF(G80&lt;&gt;"",IF(G80=служ!$A$45,1,0),0)</f>
        <v>0</v>
      </c>
      <c r="D80" s="170"/>
      <c r="E80" s="76"/>
      <c r="F80" s="75" t="s">
        <v>290</v>
      </c>
      <c r="G80" s="94"/>
      <c r="H80" s="58"/>
      <c r="J80" s="64"/>
      <c r="L80" s="62"/>
      <c r="M80" s="62"/>
      <c r="N80" s="62"/>
      <c r="O80" s="62"/>
      <c r="P80" s="62"/>
      <c r="Q80" s="57"/>
      <c r="R80" s="57"/>
      <c r="S80" s="57"/>
      <c r="T80" s="57"/>
      <c r="U80" s="57"/>
      <c r="V80" s="57"/>
      <c r="W80" s="57"/>
      <c r="X80" s="57"/>
      <c r="Y80" s="57"/>
      <c r="Z80" s="57"/>
    </row>
    <row r="81" spans="1:26" ht="15.75" thickBot="1" x14ac:dyDescent="0.3">
      <c r="A81" s="57">
        <f t="shared" si="4"/>
        <v>1</v>
      </c>
      <c r="B81" s="57">
        <f>IF(G81&lt;&gt;"",1,0)</f>
        <v>0</v>
      </c>
      <c r="D81" s="171"/>
      <c r="E81" s="77"/>
      <c r="F81" s="78" t="s">
        <v>390</v>
      </c>
      <c r="G81" s="94"/>
      <c r="H81" s="58"/>
      <c r="J81" s="64"/>
      <c r="L81" s="62"/>
      <c r="M81" s="62"/>
      <c r="N81" s="62"/>
      <c r="O81" s="62"/>
      <c r="P81" s="62"/>
      <c r="Q81" s="57"/>
      <c r="R81" s="57"/>
      <c r="S81" s="57"/>
      <c r="T81" s="57"/>
      <c r="U81" s="57"/>
      <c r="V81" s="57"/>
      <c r="W81" s="57"/>
      <c r="X81" s="57"/>
      <c r="Y81" s="57"/>
      <c r="Z81" s="57"/>
    </row>
    <row r="82" spans="1:26" ht="15.75" thickBot="1" x14ac:dyDescent="0.3">
      <c r="A82" s="57">
        <f>IF(G82&lt;&gt;"",IF(MATCH(G82,shift,0)&gt;0,1,0),0)</f>
        <v>0</v>
      </c>
      <c r="B82" s="58"/>
      <c r="C82" s="58"/>
      <c r="D82" s="82">
        <v>18</v>
      </c>
      <c r="E82" s="140" t="s">
        <v>291</v>
      </c>
      <c r="F82" s="141"/>
      <c r="G82" s="93"/>
      <c r="H82" s="58"/>
      <c r="J82" s="64"/>
      <c r="L82" s="62"/>
      <c r="M82" s="62"/>
      <c r="N82" s="62"/>
      <c r="O82" s="62"/>
      <c r="P82" s="62"/>
      <c r="Q82" s="57"/>
      <c r="R82" s="57"/>
      <c r="S82" s="57"/>
      <c r="T82" s="57"/>
      <c r="U82" s="57"/>
      <c r="V82" s="57"/>
      <c r="W82" s="57"/>
      <c r="X82" s="57"/>
      <c r="Y82" s="57"/>
      <c r="Z82" s="57"/>
    </row>
    <row r="83" spans="1:26" ht="15.75" thickBot="1" x14ac:dyDescent="0.3">
      <c r="A83" s="57">
        <f>IF(G83&lt;&gt;"",IF(ISNUMBER(G83),IF(INT(G83)=G83,1,0),0),0)</f>
        <v>0</v>
      </c>
      <c r="B83" s="58"/>
      <c r="C83" s="58"/>
      <c r="D83" s="82">
        <v>19</v>
      </c>
      <c r="E83" s="143" t="s">
        <v>371</v>
      </c>
      <c r="F83" s="144"/>
      <c r="G83" s="84"/>
      <c r="H83" s="58"/>
      <c r="J83" s="64"/>
      <c r="L83" s="62"/>
      <c r="M83" s="62"/>
      <c r="N83" s="62"/>
      <c r="O83" s="62"/>
      <c r="P83" s="62"/>
      <c r="Q83" s="57"/>
      <c r="R83" s="57"/>
      <c r="S83" s="57"/>
      <c r="T83" s="57"/>
      <c r="U83" s="57"/>
      <c r="V83" s="57"/>
      <c r="W83" s="57"/>
      <c r="X83" s="57"/>
      <c r="Y83" s="57"/>
      <c r="Z83" s="57"/>
    </row>
    <row r="84" spans="1:26" ht="30.75" customHeight="1" thickBot="1" x14ac:dyDescent="0.3">
      <c r="A84" s="57">
        <f>IF(G84&lt;&gt;"",IF(ISNUMBER(G84),IF(AND(INT(G84)=G84,G84&lt;=G83,G84&lt;=SUM(G16:G23)),1,0),0),IF(SUM(G16:G23)=0,1,0))</f>
        <v>1</v>
      </c>
      <c r="B84" s="58"/>
      <c r="C84" s="58"/>
      <c r="D84" s="82">
        <v>20</v>
      </c>
      <c r="E84" s="142" t="s">
        <v>372</v>
      </c>
      <c r="F84" s="141"/>
      <c r="G84" s="93"/>
      <c r="H84" s="58"/>
      <c r="J84" s="64"/>
      <c r="L84" s="62"/>
      <c r="M84" s="62"/>
      <c r="N84" s="62"/>
      <c r="O84" s="62"/>
      <c r="P84" s="62"/>
      <c r="Q84" s="57"/>
      <c r="R84" s="57"/>
      <c r="S84" s="57"/>
      <c r="T84" s="57"/>
      <c r="U84" s="57"/>
      <c r="V84" s="57"/>
      <c r="W84" s="57"/>
      <c r="X84" s="57"/>
      <c r="Y84" s="57"/>
      <c r="Z84" s="57"/>
    </row>
    <row r="85" spans="1:26" ht="15.75" thickBot="1" x14ac:dyDescent="0.3">
      <c r="A85" s="57">
        <f>IF(G85&lt;&gt;"",IF(ISNUMBER(G85),IF(INT(G85)=G85,1,0),0),0)</f>
        <v>0</v>
      </c>
      <c r="B85" s="58"/>
      <c r="C85" s="58"/>
      <c r="D85" s="82">
        <v>21</v>
      </c>
      <c r="E85" s="143" t="s">
        <v>373</v>
      </c>
      <c r="F85" s="144"/>
      <c r="G85" s="84"/>
      <c r="H85" s="58"/>
      <c r="J85" s="64"/>
      <c r="L85" s="62"/>
      <c r="M85" s="62"/>
      <c r="N85" s="62"/>
      <c r="O85" s="62"/>
      <c r="P85" s="62"/>
      <c r="Q85" s="57"/>
      <c r="R85" s="57"/>
      <c r="S85" s="57"/>
      <c r="T85" s="57"/>
      <c r="U85" s="57"/>
      <c r="V85" s="57"/>
      <c r="W85" s="57"/>
      <c r="X85" s="57"/>
      <c r="Y85" s="57"/>
      <c r="Z85" s="57"/>
    </row>
    <row r="86" spans="1:26" ht="66" customHeight="1" thickBot="1" x14ac:dyDescent="0.3">
      <c r="A86" s="57">
        <f>IF(G$24=0,IF(G86=0,1,0),IF(ISNUMBER(G86),IF(AND(G86=INT(G86),G86&gt;=0,G86&lt;=G$24),1,0),0))</f>
        <v>1</v>
      </c>
      <c r="B86" s="58"/>
      <c r="C86" s="58"/>
      <c r="D86" s="82">
        <v>22</v>
      </c>
      <c r="E86" s="145" t="s">
        <v>374</v>
      </c>
      <c r="F86" s="144"/>
      <c r="G86" s="84"/>
      <c r="H86" s="58"/>
      <c r="J86" s="64"/>
      <c r="L86" s="62"/>
      <c r="M86" s="62"/>
      <c r="N86" s="62"/>
      <c r="O86" s="62"/>
      <c r="P86" s="62"/>
      <c r="Q86" s="57"/>
      <c r="R86" s="57"/>
      <c r="S86" s="57"/>
      <c r="T86" s="57"/>
      <c r="U86" s="57"/>
      <c r="V86" s="57"/>
      <c r="W86" s="57"/>
      <c r="X86" s="57"/>
      <c r="Y86" s="57"/>
      <c r="Z86" s="57"/>
    </row>
    <row r="87" spans="1:26" ht="52.5" customHeight="1" thickBot="1" x14ac:dyDescent="0.3">
      <c r="A87" s="57">
        <f>IF(G$24+G$25=0,IF(G87=0,1,0),IF(ISNUMBER(G87),IF(AND(G87&gt;=0,G87&lt;=100),1,0),0))</f>
        <v>1</v>
      </c>
      <c r="B87" s="58"/>
      <c r="C87" s="58"/>
      <c r="D87" s="82">
        <v>23</v>
      </c>
      <c r="E87" s="146" t="s">
        <v>375</v>
      </c>
      <c r="F87" s="147"/>
      <c r="G87" s="93"/>
      <c r="H87" s="58"/>
      <c r="J87" s="64"/>
      <c r="L87" s="62"/>
      <c r="M87" s="62"/>
      <c r="N87" s="62"/>
      <c r="O87" s="62"/>
      <c r="P87" s="62"/>
      <c r="Q87" s="57"/>
      <c r="R87" s="57"/>
      <c r="S87" s="57"/>
      <c r="T87" s="57"/>
      <c r="U87" s="57"/>
      <c r="V87" s="57"/>
      <c r="W87" s="57"/>
      <c r="X87" s="57"/>
      <c r="Y87" s="57"/>
      <c r="Z87" s="57"/>
    </row>
    <row r="88" spans="1:26" ht="15.75" thickBot="1" x14ac:dyDescent="0.3">
      <c r="A88" s="57">
        <f>IF(G88&lt;&gt;"",IF(ISNUMBER(G88),IF(INT(G88)=G88,1,0),0),0)</f>
        <v>0</v>
      </c>
      <c r="B88" s="58"/>
      <c r="C88" s="58"/>
      <c r="D88" s="150">
        <v>24</v>
      </c>
      <c r="E88" s="135" t="s">
        <v>397</v>
      </c>
      <c r="F88" s="136"/>
      <c r="G88" s="98"/>
      <c r="H88" s="58"/>
      <c r="J88" s="64"/>
      <c r="L88" s="62"/>
      <c r="M88" s="62"/>
      <c r="N88" s="62"/>
      <c r="O88" s="62"/>
      <c r="P88" s="62"/>
      <c r="Q88" s="57"/>
      <c r="R88" s="57"/>
      <c r="S88" s="57"/>
      <c r="T88" s="57"/>
      <c r="U88" s="57"/>
      <c r="V88" s="57"/>
      <c r="W88" s="57"/>
      <c r="X88" s="57"/>
      <c r="Y88" s="57"/>
      <c r="Z88" s="57"/>
    </row>
    <row r="89" spans="1:26" ht="15.75" thickBot="1" x14ac:dyDescent="0.3">
      <c r="A89" s="57">
        <f>IF(G89&lt;&gt;"",IF(ISNUMBER(G89),IF(AND(INT(G89)=G89,G89&lt;=G88),1,0),0),0)</f>
        <v>0</v>
      </c>
      <c r="B89" s="58"/>
      <c r="C89" s="58"/>
      <c r="D89" s="150"/>
      <c r="E89" s="148" t="s">
        <v>296</v>
      </c>
      <c r="F89" s="149"/>
      <c r="G89" s="96"/>
      <c r="H89" s="58"/>
      <c r="J89" s="64"/>
      <c r="L89" s="62"/>
      <c r="M89" s="62"/>
      <c r="N89" s="62"/>
      <c r="O89" s="62"/>
      <c r="P89" s="62"/>
      <c r="Q89" s="57"/>
      <c r="R89" s="57"/>
      <c r="S89" s="57"/>
      <c r="T89" s="57"/>
      <c r="U89" s="57"/>
      <c r="V89" s="57"/>
      <c r="W89" s="57"/>
      <c r="X89" s="57"/>
      <c r="Y89" s="57"/>
      <c r="Z89" s="57"/>
    </row>
    <row r="90" spans="1:26" ht="15.75" thickBot="1" x14ac:dyDescent="0.3">
      <c r="A90" s="57">
        <f>IF(G90&lt;&gt;"",IF(ISNUMBER(G90),IF(AND(INT(G90)=G90,G90&lt;=G88),1,0),0),0)</f>
        <v>0</v>
      </c>
      <c r="B90" s="58"/>
      <c r="C90" s="58"/>
      <c r="D90" s="163">
        <v>25</v>
      </c>
      <c r="E90" s="164" t="s">
        <v>398</v>
      </c>
      <c r="F90" s="136"/>
      <c r="G90" s="98"/>
      <c r="H90" s="58"/>
      <c r="J90" s="64"/>
      <c r="L90" s="62"/>
      <c r="M90" s="62"/>
      <c r="N90" s="62"/>
      <c r="O90" s="62"/>
      <c r="P90" s="62"/>
      <c r="Q90" s="57"/>
      <c r="R90" s="57"/>
      <c r="S90" s="57"/>
      <c r="T90" s="57"/>
      <c r="U90" s="57"/>
      <c r="V90" s="57"/>
      <c r="W90" s="57"/>
      <c r="X90" s="57"/>
      <c r="Y90" s="57"/>
      <c r="Z90" s="57"/>
    </row>
    <row r="91" spans="1:26" ht="15.75" thickBot="1" x14ac:dyDescent="0.3">
      <c r="A91" s="57">
        <f>IF(G91&lt;&gt;"",IF(ISNUMBER(G91),IF(AND(INT(G91)=G91,G91&lt;=G89,G91&lt;=G90),1,0),0),0)</f>
        <v>0</v>
      </c>
      <c r="B91" s="58"/>
      <c r="C91" s="58"/>
      <c r="D91" s="163"/>
      <c r="E91" s="165" t="s">
        <v>296</v>
      </c>
      <c r="F91" s="166"/>
      <c r="G91" s="96"/>
      <c r="H91" s="58"/>
      <c r="J91" s="64"/>
      <c r="L91" s="62"/>
      <c r="M91" s="62"/>
      <c r="N91" s="62"/>
      <c r="O91" s="62"/>
      <c r="P91" s="62"/>
      <c r="Q91" s="57"/>
      <c r="R91" s="57"/>
      <c r="S91" s="57"/>
      <c r="T91" s="57"/>
      <c r="U91" s="57"/>
      <c r="V91" s="57"/>
      <c r="W91" s="57"/>
      <c r="X91" s="57"/>
      <c r="Y91" s="57"/>
      <c r="Z91" s="57"/>
    </row>
    <row r="92" spans="1:26" ht="15" x14ac:dyDescent="0.25">
      <c r="A92" s="57">
        <v>1</v>
      </c>
      <c r="B92" s="58"/>
      <c r="C92" s="58"/>
      <c r="D92" s="169">
        <v>26</v>
      </c>
      <c r="E92" s="167" t="s">
        <v>399</v>
      </c>
      <c r="F92" s="133"/>
      <c r="G92" s="134"/>
      <c r="H92" s="58"/>
      <c r="J92" s="64"/>
      <c r="L92" s="62"/>
      <c r="M92" s="62"/>
      <c r="N92" s="62"/>
      <c r="O92" s="62"/>
      <c r="P92" s="62"/>
      <c r="Q92" s="57"/>
      <c r="R92" s="57"/>
      <c r="S92" s="57"/>
      <c r="T92" s="57"/>
      <c r="U92" s="57"/>
      <c r="V92" s="57"/>
      <c r="W92" s="57"/>
      <c r="X92" s="57"/>
      <c r="Y92" s="57"/>
      <c r="Z92" s="57"/>
    </row>
    <row r="93" spans="1:26" ht="15" x14ac:dyDescent="0.25">
      <c r="A93" s="57">
        <f>IF(G93&lt;&gt;"",IF(ISNUMBER(G93),IF(AND(INT(G93)=G93,G93&lt;=G$90-G$91),1,0),0),0)</f>
        <v>0</v>
      </c>
      <c r="B93" s="58"/>
      <c r="C93" s="58"/>
      <c r="D93" s="170"/>
      <c r="E93" s="73"/>
      <c r="F93" s="75" t="s">
        <v>297</v>
      </c>
      <c r="G93" s="94"/>
      <c r="H93" s="58"/>
      <c r="J93" s="64"/>
      <c r="L93" s="62"/>
      <c r="M93" s="62"/>
      <c r="N93" s="62"/>
      <c r="O93" s="62"/>
      <c r="P93" s="62"/>
      <c r="Q93" s="57"/>
      <c r="R93" s="57"/>
      <c r="S93" s="57"/>
      <c r="T93" s="57"/>
      <c r="U93" s="57"/>
      <c r="V93" s="57"/>
      <c r="W93" s="57"/>
      <c r="X93" s="57"/>
      <c r="Y93" s="57"/>
      <c r="Z93" s="57"/>
    </row>
    <row r="94" spans="1:26" ht="15" x14ac:dyDescent="0.25">
      <c r="A94" s="57">
        <f>IF(G94&lt;&gt;"",IF(ISNUMBER(G94),IF(AND(INT(G94)=G94,G94&lt;=G$90-G$91),1,0),0),0)</f>
        <v>0</v>
      </c>
      <c r="B94" s="58"/>
      <c r="C94" s="58"/>
      <c r="D94" s="170"/>
      <c r="E94" s="73"/>
      <c r="F94" s="75" t="s">
        <v>298</v>
      </c>
      <c r="G94" s="94"/>
      <c r="H94" s="58"/>
      <c r="J94" s="64"/>
      <c r="L94" s="62"/>
      <c r="M94" s="62"/>
      <c r="N94" s="62"/>
      <c r="O94" s="62"/>
      <c r="P94" s="62"/>
      <c r="Q94" s="57"/>
      <c r="R94" s="57"/>
      <c r="S94" s="57"/>
      <c r="T94" s="57"/>
      <c r="U94" s="57"/>
      <c r="V94" s="57"/>
      <c r="W94" s="57"/>
      <c r="X94" s="57"/>
      <c r="Y94" s="57"/>
      <c r="Z94" s="57"/>
    </row>
    <row r="95" spans="1:26" ht="15" x14ac:dyDescent="0.25">
      <c r="A95" s="57">
        <f>IF(G95&lt;&gt;"",IF(ISNUMBER(G95),IF(AND(INT(G95)=G95,G95&lt;=G$90-G$91),1,0),0),0)</f>
        <v>0</v>
      </c>
      <c r="B95" s="58"/>
      <c r="C95" s="58"/>
      <c r="D95" s="170"/>
      <c r="E95" s="73"/>
      <c r="F95" s="75" t="s">
        <v>299</v>
      </c>
      <c r="G95" s="94"/>
      <c r="H95" s="58"/>
      <c r="J95" s="64"/>
      <c r="L95" s="62"/>
      <c r="M95" s="62"/>
      <c r="N95" s="62"/>
      <c r="O95" s="62"/>
      <c r="P95" s="62"/>
      <c r="Q95" s="57"/>
      <c r="R95" s="57"/>
      <c r="S95" s="57"/>
      <c r="T95" s="57"/>
      <c r="U95" s="57"/>
      <c r="V95" s="57"/>
      <c r="W95" s="57"/>
      <c r="X95" s="57"/>
      <c r="Y95" s="57"/>
      <c r="Z95" s="57"/>
    </row>
    <row r="96" spans="1:26" ht="15" x14ac:dyDescent="0.25">
      <c r="A96" s="57">
        <f>IF(G96&lt;&gt;"",IF(ISNUMBER(G96),IF(AND(INT(G96)=G96,G96&lt;=G$90-G$91),1,0),0),0)</f>
        <v>0</v>
      </c>
      <c r="B96" s="58"/>
      <c r="C96" s="58"/>
      <c r="D96" s="170"/>
      <c r="E96" s="73"/>
      <c r="F96" s="75" t="s">
        <v>408</v>
      </c>
      <c r="G96" s="94"/>
      <c r="H96" s="58"/>
      <c r="J96" s="64"/>
      <c r="L96" s="62"/>
      <c r="M96" s="62"/>
      <c r="N96" s="62"/>
      <c r="O96" s="62"/>
      <c r="P96" s="62"/>
      <c r="Q96" s="57"/>
      <c r="R96" s="57"/>
      <c r="S96" s="57"/>
      <c r="T96" s="57"/>
      <c r="U96" s="57"/>
      <c r="V96" s="57"/>
      <c r="W96" s="57"/>
      <c r="X96" s="57"/>
      <c r="Y96" s="57"/>
      <c r="Z96" s="57"/>
    </row>
    <row r="97" spans="1:26" ht="15" x14ac:dyDescent="0.25">
      <c r="A97" s="57">
        <f>IF(G97&lt;&gt;"",IF(ISNUMBER(G97),IF(AND(INT(G97)=G97,G97&lt;=G$90-G$91,G97&gt;=0),1,0),0),0)</f>
        <v>1</v>
      </c>
      <c r="B97" s="58"/>
      <c r="C97" s="58"/>
      <c r="D97" s="170"/>
      <c r="E97" s="73"/>
      <c r="F97" s="75" t="s">
        <v>376</v>
      </c>
      <c r="G97" s="151">
        <f>G90-G91-G93-G94-G95-G96</f>
        <v>0</v>
      </c>
      <c r="H97" s="58"/>
      <c r="J97" s="64"/>
      <c r="L97" s="62"/>
      <c r="M97" s="62"/>
      <c r="N97" s="62"/>
      <c r="O97" s="62"/>
      <c r="P97" s="62"/>
      <c r="Q97" s="57"/>
      <c r="R97" s="57"/>
      <c r="S97" s="57"/>
      <c r="T97" s="57"/>
      <c r="U97" s="57"/>
      <c r="V97" s="57"/>
      <c r="W97" s="57"/>
      <c r="X97" s="57"/>
      <c r="Y97" s="57"/>
      <c r="Z97" s="57"/>
    </row>
    <row r="98" spans="1:26" ht="15.75" thickBot="1" x14ac:dyDescent="0.3">
      <c r="A98" s="58">
        <f>IF(AND(PRODUCT(A93:A97)=1,G97&gt;0),IF(F98&lt;&gt;"",1,0),IF(F98="",1,0))</f>
        <v>1</v>
      </c>
      <c r="D98" s="171"/>
      <c r="E98" s="70"/>
      <c r="F98" s="99"/>
      <c r="G98" s="152"/>
      <c r="H98" s="58"/>
      <c r="Q98" s="57"/>
      <c r="R98" s="57"/>
      <c r="S98" s="57"/>
      <c r="T98" s="57"/>
      <c r="U98" s="57"/>
      <c r="V98" s="57"/>
      <c r="W98" s="57"/>
      <c r="X98" s="63"/>
      <c r="Y98" s="57"/>
      <c r="Z98" s="57"/>
    </row>
    <row r="99" spans="1:26" ht="15" x14ac:dyDescent="0.25">
      <c r="A99" s="57">
        <v>1</v>
      </c>
      <c r="B99" s="58"/>
      <c r="C99" s="58"/>
      <c r="D99" s="117">
        <v>27</v>
      </c>
      <c r="E99" s="132" t="s">
        <v>300</v>
      </c>
      <c r="F99" s="133"/>
      <c r="G99" s="134"/>
      <c r="H99" s="58"/>
      <c r="J99" s="64"/>
      <c r="L99" s="62"/>
      <c r="M99" s="62"/>
      <c r="N99" s="62"/>
      <c r="O99" s="62"/>
      <c r="P99" s="62"/>
      <c r="Q99" s="57"/>
      <c r="R99" s="57"/>
      <c r="S99" s="57"/>
      <c r="T99" s="57"/>
      <c r="U99" s="57"/>
      <c r="V99" s="57"/>
      <c r="W99" s="57"/>
      <c r="X99" s="57"/>
      <c r="Y99" s="57"/>
      <c r="Z99" s="57"/>
    </row>
    <row r="100" spans="1:26" ht="15" x14ac:dyDescent="0.25">
      <c r="A100" s="57">
        <f>IF(G100&lt;&gt;"",IF(ISNUMBER(G100),IF(AND(INT(G100)=G100,G100&lt;=G$91),1,0),0),0)</f>
        <v>0</v>
      </c>
      <c r="B100" s="58"/>
      <c r="C100" s="58"/>
      <c r="D100" s="118"/>
      <c r="E100" s="73"/>
      <c r="F100" s="75" t="s">
        <v>297</v>
      </c>
      <c r="G100" s="94"/>
      <c r="H100" s="58"/>
      <c r="J100" s="64"/>
      <c r="L100" s="62"/>
      <c r="M100" s="62"/>
      <c r="N100" s="62"/>
      <c r="O100" s="62"/>
      <c r="P100" s="62"/>
      <c r="Q100" s="57"/>
      <c r="R100" s="57"/>
      <c r="S100" s="57"/>
      <c r="T100" s="57"/>
      <c r="U100" s="57"/>
      <c r="V100" s="57"/>
      <c r="W100" s="57"/>
      <c r="X100" s="57"/>
      <c r="Y100" s="57"/>
      <c r="Z100" s="57"/>
    </row>
    <row r="101" spans="1:26" ht="15" x14ac:dyDescent="0.25">
      <c r="A101" s="57">
        <f>IF(G101&lt;&gt;"",IF(ISNUMBER(G101),IF(AND(INT(G101)=G101,G101&lt;=G$91),1,0),0),0)</f>
        <v>0</v>
      </c>
      <c r="B101" s="58"/>
      <c r="C101" s="58"/>
      <c r="D101" s="118"/>
      <c r="E101" s="73"/>
      <c r="F101" s="75" t="s">
        <v>298</v>
      </c>
      <c r="G101" s="94"/>
      <c r="H101" s="58"/>
      <c r="J101" s="64"/>
      <c r="L101" s="62"/>
      <c r="M101" s="62"/>
      <c r="N101" s="62"/>
      <c r="O101" s="62"/>
      <c r="P101" s="62"/>
      <c r="Q101" s="57"/>
      <c r="R101" s="57"/>
      <c r="S101" s="57"/>
      <c r="T101" s="57"/>
      <c r="U101" s="57"/>
      <c r="V101" s="57"/>
      <c r="W101" s="57"/>
      <c r="X101" s="57"/>
      <c r="Y101" s="57"/>
      <c r="Z101" s="57"/>
    </row>
    <row r="102" spans="1:26" ht="15" x14ac:dyDescent="0.25">
      <c r="A102" s="57">
        <f>IF(G102&lt;&gt;"",IF(ISNUMBER(G102),IF(AND(INT(G102)=G102,G102&lt;=G$91),1,0),0),0)</f>
        <v>0</v>
      </c>
      <c r="B102" s="58"/>
      <c r="C102" s="58"/>
      <c r="D102" s="118"/>
      <c r="E102" s="73"/>
      <c r="F102" s="75" t="s">
        <v>299</v>
      </c>
      <c r="G102" s="94"/>
      <c r="H102" s="58"/>
      <c r="J102" s="64"/>
      <c r="L102" s="62"/>
      <c r="M102" s="62"/>
      <c r="N102" s="62"/>
      <c r="O102" s="62"/>
      <c r="P102" s="62"/>
      <c r="Q102" s="57"/>
      <c r="R102" s="57"/>
      <c r="S102" s="57"/>
      <c r="T102" s="57"/>
      <c r="U102" s="57"/>
      <c r="V102" s="57"/>
      <c r="W102" s="57"/>
      <c r="X102" s="57"/>
      <c r="Y102" s="57"/>
      <c r="Z102" s="57"/>
    </row>
    <row r="103" spans="1:26" ht="15" x14ac:dyDescent="0.25">
      <c r="A103" s="57">
        <f>IF(G103&lt;&gt;"",IF(ISNUMBER(G103),IF(AND(INT(G103)=G103,G103&lt;=G$91),1,0),0),0)</f>
        <v>0</v>
      </c>
      <c r="B103" s="58"/>
      <c r="C103" s="58"/>
      <c r="D103" s="118"/>
      <c r="E103" s="73"/>
      <c r="F103" s="75" t="s">
        <v>408</v>
      </c>
      <c r="G103" s="94"/>
      <c r="H103" s="58"/>
      <c r="J103" s="64"/>
      <c r="L103" s="62"/>
      <c r="M103" s="62"/>
      <c r="N103" s="62"/>
      <c r="O103" s="62"/>
      <c r="P103" s="62"/>
      <c r="Q103" s="57"/>
      <c r="R103" s="57"/>
      <c r="S103" s="57"/>
      <c r="T103" s="57"/>
      <c r="U103" s="57"/>
      <c r="V103" s="57"/>
      <c r="W103" s="57"/>
      <c r="X103" s="57"/>
      <c r="Y103" s="57"/>
      <c r="Z103" s="57"/>
    </row>
    <row r="104" spans="1:26" ht="15" x14ac:dyDescent="0.25">
      <c r="A104" s="57">
        <f>IF(G104&lt;&gt;"",IF(ISNUMBER(G104),IF(AND(INT(G104)=G104,G104&lt;=G$91,G104&gt;=0),1,0),0),0)</f>
        <v>1</v>
      </c>
      <c r="B104" s="58"/>
      <c r="C104" s="58"/>
      <c r="D104" s="118"/>
      <c r="E104" s="73"/>
      <c r="F104" s="75" t="s">
        <v>376</v>
      </c>
      <c r="G104" s="151">
        <f>G91-G100-G101-G102-G103</f>
        <v>0</v>
      </c>
      <c r="H104" s="58"/>
      <c r="J104" s="64"/>
      <c r="L104" s="62"/>
      <c r="M104" s="62"/>
      <c r="N104" s="62"/>
      <c r="O104" s="62"/>
      <c r="P104" s="62"/>
      <c r="Q104" s="57"/>
      <c r="R104" s="57"/>
      <c r="S104" s="57"/>
      <c r="T104" s="57"/>
      <c r="U104" s="57"/>
      <c r="V104" s="57"/>
      <c r="W104" s="57"/>
      <c r="X104" s="57"/>
      <c r="Y104" s="57"/>
      <c r="Z104" s="57"/>
    </row>
    <row r="105" spans="1:26" ht="15.75" thickBot="1" x14ac:dyDescent="0.3">
      <c r="A105" s="58">
        <f>IF(AND(PRODUCT(A100:A104)=1,G104&gt;0),IF(F105&lt;&gt;"",1,0),IF(F105="",1,0))</f>
        <v>1</v>
      </c>
      <c r="B105" s="58"/>
      <c r="C105" s="58"/>
      <c r="D105" s="119"/>
      <c r="E105" s="70"/>
      <c r="F105" s="99"/>
      <c r="G105" s="152"/>
      <c r="H105" s="58"/>
      <c r="Q105" s="57"/>
      <c r="R105" s="57"/>
      <c r="S105" s="57"/>
      <c r="T105" s="57"/>
      <c r="U105" s="57"/>
      <c r="V105" s="57"/>
      <c r="W105" s="57"/>
      <c r="X105" s="63"/>
      <c r="Y105" s="57"/>
      <c r="Z105" s="57"/>
    </row>
    <row r="106" spans="1:26" ht="15.75" thickBot="1" x14ac:dyDescent="0.3">
      <c r="A106" s="57">
        <f>IF(G106&lt;&gt;"",IF(ISNUMBER(G106),IF(AND(INT(G106)=G106,G106&lt;=G88),1,0),0),0)</f>
        <v>0</v>
      </c>
      <c r="B106" s="58"/>
      <c r="C106" s="58"/>
      <c r="D106" s="163">
        <v>28</v>
      </c>
      <c r="E106" s="164" t="s">
        <v>400</v>
      </c>
      <c r="F106" s="136"/>
      <c r="G106" s="98"/>
      <c r="H106" s="58"/>
      <c r="J106" s="64"/>
      <c r="L106" s="62"/>
      <c r="M106" s="62"/>
      <c r="N106" s="62"/>
      <c r="O106" s="62"/>
      <c r="P106" s="62"/>
      <c r="Q106" s="57"/>
      <c r="R106" s="57"/>
      <c r="S106" s="57"/>
      <c r="T106" s="57"/>
      <c r="U106" s="57"/>
      <c r="V106" s="57"/>
      <c r="W106" s="57"/>
      <c r="X106" s="57"/>
      <c r="Y106" s="57"/>
      <c r="Z106" s="57"/>
    </row>
    <row r="107" spans="1:26" ht="15.75" thickBot="1" x14ac:dyDescent="0.3">
      <c r="A107" s="57">
        <f>IF(G107&lt;&gt;"",IF(ISNUMBER(G107),IF(AND(INT(G107)=G107,G107&lt;=G89,G107&lt;=G106),1,0),0),0)</f>
        <v>0</v>
      </c>
      <c r="B107" s="58"/>
      <c r="C107" s="58"/>
      <c r="D107" s="163"/>
      <c r="E107" s="165" t="s">
        <v>296</v>
      </c>
      <c r="F107" s="166"/>
      <c r="G107" s="96"/>
      <c r="H107" s="58"/>
      <c r="J107" s="64"/>
      <c r="L107" s="62"/>
      <c r="M107" s="62"/>
      <c r="N107" s="62"/>
      <c r="O107" s="62"/>
      <c r="P107" s="62"/>
      <c r="Q107" s="57"/>
      <c r="R107" s="57"/>
      <c r="S107" s="57"/>
      <c r="T107" s="57"/>
      <c r="U107" s="57"/>
      <c r="V107" s="57"/>
      <c r="W107" s="57"/>
      <c r="X107" s="57"/>
      <c r="Y107" s="57"/>
      <c r="Z107" s="57"/>
    </row>
    <row r="108" spans="1:26" ht="15" x14ac:dyDescent="0.25">
      <c r="A108" s="57">
        <v>1</v>
      </c>
      <c r="B108" s="58"/>
      <c r="C108" s="58"/>
      <c r="D108" s="117">
        <v>29</v>
      </c>
      <c r="E108" s="167" t="s">
        <v>401</v>
      </c>
      <c r="F108" s="133"/>
      <c r="G108" s="134"/>
      <c r="H108" s="58"/>
      <c r="J108" s="64"/>
      <c r="L108" s="62"/>
      <c r="M108" s="62"/>
      <c r="N108" s="62"/>
      <c r="O108" s="62"/>
      <c r="P108" s="62"/>
      <c r="Q108" s="57"/>
      <c r="R108" s="57"/>
      <c r="S108" s="57"/>
      <c r="T108" s="57"/>
      <c r="U108" s="57"/>
      <c r="V108" s="57"/>
      <c r="W108" s="57"/>
      <c r="X108" s="57"/>
      <c r="Y108" s="57"/>
      <c r="Z108" s="57"/>
    </row>
    <row r="109" spans="1:26" ht="15" x14ac:dyDescent="0.25">
      <c r="A109" s="57">
        <f>IF(G109&lt;&gt;"",IF(ISNUMBER(G109),IF(AND(INT(G109)=G109,G109&lt;=G$106-G$107),1,0),0),0)</f>
        <v>0</v>
      </c>
      <c r="B109" s="58"/>
      <c r="C109" s="58"/>
      <c r="D109" s="118"/>
      <c r="E109" s="73"/>
      <c r="F109" s="75" t="s">
        <v>297</v>
      </c>
      <c r="G109" s="94"/>
      <c r="H109" s="58"/>
      <c r="J109" s="64"/>
      <c r="L109" s="62"/>
      <c r="M109" s="62"/>
      <c r="N109" s="62"/>
      <c r="O109" s="62"/>
      <c r="P109" s="62"/>
      <c r="Q109" s="57"/>
      <c r="R109" s="57"/>
      <c r="S109" s="57"/>
      <c r="T109" s="57"/>
      <c r="U109" s="57"/>
      <c r="V109" s="57"/>
      <c r="W109" s="57"/>
      <c r="X109" s="57"/>
      <c r="Y109" s="57"/>
      <c r="Z109" s="57"/>
    </row>
    <row r="110" spans="1:26" ht="15" x14ac:dyDescent="0.25">
      <c r="A110" s="57">
        <f>IF(G110&lt;&gt;"",IF(ISNUMBER(G110),IF(AND(INT(G110)=G110,G110&lt;=G$106-G$107),1,0),0),0)</f>
        <v>0</v>
      </c>
      <c r="B110" s="58"/>
      <c r="C110" s="58"/>
      <c r="D110" s="118"/>
      <c r="E110" s="73"/>
      <c r="F110" s="75" t="s">
        <v>298</v>
      </c>
      <c r="G110" s="94"/>
      <c r="H110" s="58"/>
      <c r="J110" s="64"/>
      <c r="L110" s="62"/>
      <c r="M110" s="62"/>
      <c r="N110" s="62"/>
      <c r="O110" s="62"/>
      <c r="P110" s="62"/>
      <c r="Q110" s="57"/>
      <c r="R110" s="57"/>
      <c r="S110" s="57"/>
      <c r="T110" s="57"/>
      <c r="U110" s="57"/>
      <c r="V110" s="57"/>
      <c r="W110" s="57"/>
      <c r="X110" s="57"/>
      <c r="Y110" s="57"/>
      <c r="Z110" s="57"/>
    </row>
    <row r="111" spans="1:26" ht="15" x14ac:dyDescent="0.25">
      <c r="A111" s="57">
        <f>IF(G111&lt;&gt;"",IF(ISNUMBER(G111),IF(AND(INT(G111)=G111,G111&lt;=G$106-G$107),1,0),0),0)</f>
        <v>0</v>
      </c>
      <c r="B111" s="58"/>
      <c r="C111" s="58"/>
      <c r="D111" s="118"/>
      <c r="E111" s="73"/>
      <c r="F111" s="75" t="s">
        <v>299</v>
      </c>
      <c r="G111" s="94"/>
      <c r="H111" s="58"/>
      <c r="J111" s="64"/>
      <c r="L111" s="62"/>
      <c r="M111" s="62"/>
      <c r="N111" s="62"/>
      <c r="O111" s="62"/>
      <c r="P111" s="62"/>
      <c r="Q111" s="57"/>
      <c r="R111" s="57"/>
      <c r="S111" s="57"/>
      <c r="T111" s="57"/>
      <c r="U111" s="57"/>
      <c r="V111" s="57"/>
      <c r="W111" s="57"/>
      <c r="X111" s="57"/>
      <c r="Y111" s="57"/>
      <c r="Z111" s="57"/>
    </row>
    <row r="112" spans="1:26" ht="15" x14ac:dyDescent="0.25">
      <c r="A112" s="57">
        <f>IF(G112&lt;&gt;"",IF(ISNUMBER(G112),IF(AND(INT(G112)=G112,G112&lt;=G$106-G$107),1,0),0),0)</f>
        <v>0</v>
      </c>
      <c r="B112" s="58"/>
      <c r="C112" s="58"/>
      <c r="D112" s="118"/>
      <c r="E112" s="73"/>
      <c r="F112" s="75" t="s">
        <v>408</v>
      </c>
      <c r="G112" s="94"/>
      <c r="H112" s="58"/>
      <c r="J112" s="64"/>
      <c r="L112" s="62"/>
      <c r="M112" s="62"/>
      <c r="N112" s="62"/>
      <c r="O112" s="62"/>
      <c r="P112" s="62"/>
      <c r="Q112" s="57"/>
      <c r="R112" s="57"/>
      <c r="S112" s="57"/>
      <c r="T112" s="57"/>
      <c r="U112" s="57"/>
      <c r="V112" s="57"/>
      <c r="W112" s="57"/>
      <c r="X112" s="57"/>
      <c r="Y112" s="57"/>
      <c r="Z112" s="57"/>
    </row>
    <row r="113" spans="1:26" ht="15" x14ac:dyDescent="0.25">
      <c r="A113" s="57">
        <f>IF(G113&lt;&gt;"",IF(ISNUMBER(G113),IF(AND(INT(G113)=G113,G113&lt;=G$106-$G107,G113&gt;=0),1,0),0),0)</f>
        <v>1</v>
      </c>
      <c r="B113" s="58"/>
      <c r="C113" s="58"/>
      <c r="D113" s="118"/>
      <c r="E113" s="73"/>
      <c r="F113" s="75" t="s">
        <v>376</v>
      </c>
      <c r="G113" s="151">
        <f>G106-G107-G109-G110-G111-G112</f>
        <v>0</v>
      </c>
      <c r="H113" s="58"/>
      <c r="J113" s="64"/>
      <c r="L113" s="62"/>
      <c r="M113" s="62"/>
      <c r="N113" s="62"/>
      <c r="O113" s="62"/>
      <c r="P113" s="62"/>
      <c r="Q113" s="57"/>
      <c r="R113" s="57"/>
      <c r="S113" s="57"/>
      <c r="T113" s="57"/>
      <c r="U113" s="57"/>
      <c r="V113" s="57"/>
      <c r="W113" s="57"/>
      <c r="X113" s="57"/>
      <c r="Y113" s="57"/>
      <c r="Z113" s="57"/>
    </row>
    <row r="114" spans="1:26" ht="15.75" thickBot="1" x14ac:dyDescent="0.3">
      <c r="A114" s="58">
        <f>IF(AND(PRODUCT(A109:A113)=1,G113&gt;0),IF(F114&lt;&gt;"",1,0),IF(F114="",1,0))</f>
        <v>1</v>
      </c>
      <c r="B114" s="58"/>
      <c r="C114" s="58"/>
      <c r="D114" s="119"/>
      <c r="E114" s="70"/>
      <c r="F114" s="99"/>
      <c r="G114" s="152"/>
      <c r="H114" s="58"/>
      <c r="Q114" s="57"/>
      <c r="R114" s="57"/>
      <c r="S114" s="57"/>
      <c r="T114" s="57"/>
      <c r="U114" s="57"/>
      <c r="V114" s="57"/>
      <c r="W114" s="57"/>
      <c r="X114" s="63"/>
      <c r="Y114" s="57"/>
      <c r="Z114" s="57"/>
    </row>
    <row r="115" spans="1:26" ht="15" x14ac:dyDescent="0.25">
      <c r="A115" s="57">
        <v>1</v>
      </c>
      <c r="B115" s="58"/>
      <c r="C115" s="58"/>
      <c r="D115" s="117">
        <v>30</v>
      </c>
      <c r="E115" s="167" t="s">
        <v>402</v>
      </c>
      <c r="F115" s="133"/>
      <c r="G115" s="134"/>
      <c r="H115" s="58"/>
      <c r="J115" s="64"/>
      <c r="L115" s="62"/>
      <c r="M115" s="62"/>
      <c r="N115" s="62"/>
      <c r="O115" s="62"/>
      <c r="P115" s="62"/>
      <c r="Q115" s="57"/>
      <c r="R115" s="57"/>
      <c r="S115" s="57"/>
      <c r="T115" s="57"/>
      <c r="U115" s="57"/>
      <c r="V115" s="57"/>
      <c r="W115" s="57"/>
      <c r="X115" s="57"/>
      <c r="Y115" s="57"/>
      <c r="Z115" s="57"/>
    </row>
    <row r="116" spans="1:26" ht="15" x14ac:dyDescent="0.25">
      <c r="A116" s="57">
        <f>IF(G116&lt;&gt;"",IF(ISNUMBER(G116),IF(AND(INT(G116)=G116,G116&lt;=G$107),1,0),0),0)</f>
        <v>0</v>
      </c>
      <c r="B116" s="58"/>
      <c r="C116" s="58"/>
      <c r="D116" s="118"/>
      <c r="E116" s="73"/>
      <c r="F116" s="75" t="s">
        <v>297</v>
      </c>
      <c r="G116" s="94"/>
      <c r="H116" s="58"/>
      <c r="J116" s="64"/>
      <c r="L116" s="62"/>
      <c r="M116" s="62"/>
      <c r="N116" s="62"/>
      <c r="O116" s="62"/>
      <c r="P116" s="62"/>
      <c r="Q116" s="57"/>
      <c r="R116" s="57"/>
      <c r="S116" s="57"/>
      <c r="T116" s="57"/>
      <c r="U116" s="57"/>
      <c r="V116" s="57"/>
      <c r="W116" s="57"/>
      <c r="X116" s="57"/>
      <c r="Y116" s="57"/>
      <c r="Z116" s="57"/>
    </row>
    <row r="117" spans="1:26" ht="15" x14ac:dyDescent="0.25">
      <c r="A117" s="57">
        <f>IF(G117&lt;&gt;"",IF(ISNUMBER(G117),IF(AND(INT(G117)=G117,G117&lt;=G$107),1,0),0),0)</f>
        <v>0</v>
      </c>
      <c r="B117" s="58"/>
      <c r="C117" s="58"/>
      <c r="D117" s="118"/>
      <c r="E117" s="73"/>
      <c r="F117" s="75" t="s">
        <v>298</v>
      </c>
      <c r="G117" s="94"/>
      <c r="H117" s="58"/>
      <c r="J117" s="64"/>
      <c r="L117" s="62"/>
      <c r="M117" s="62"/>
      <c r="N117" s="62"/>
      <c r="O117" s="62"/>
      <c r="P117" s="62"/>
      <c r="Q117" s="57"/>
      <c r="R117" s="57"/>
      <c r="S117" s="57"/>
      <c r="T117" s="57"/>
      <c r="U117" s="57"/>
      <c r="V117" s="57"/>
      <c r="W117" s="57"/>
      <c r="X117" s="57"/>
      <c r="Y117" s="57"/>
      <c r="Z117" s="57"/>
    </row>
    <row r="118" spans="1:26" ht="15" x14ac:dyDescent="0.25">
      <c r="A118" s="57">
        <f>IF(G118&lt;&gt;"",IF(ISNUMBER(G118),IF(AND(INT(G118)=G118,G118&lt;=G$107),1,0),0),0)</f>
        <v>0</v>
      </c>
      <c r="B118" s="58"/>
      <c r="C118" s="58"/>
      <c r="D118" s="118"/>
      <c r="E118" s="73"/>
      <c r="F118" s="75" t="s">
        <v>299</v>
      </c>
      <c r="G118" s="94"/>
      <c r="H118" s="58"/>
      <c r="J118" s="64"/>
      <c r="L118" s="62"/>
      <c r="M118" s="62"/>
      <c r="N118" s="62"/>
      <c r="O118" s="62"/>
      <c r="P118" s="62"/>
      <c r="Q118" s="57"/>
      <c r="R118" s="57"/>
      <c r="S118" s="57"/>
      <c r="T118" s="57"/>
      <c r="U118" s="57"/>
      <c r="V118" s="57"/>
      <c r="W118" s="57"/>
      <c r="X118" s="57"/>
      <c r="Y118" s="57"/>
      <c r="Z118" s="57"/>
    </row>
    <row r="119" spans="1:26" ht="15" x14ac:dyDescent="0.25">
      <c r="A119" s="57">
        <f>IF(G119&lt;&gt;"",IF(ISNUMBER(G119),IF(AND(INT(G119)=G119,G119&lt;=G$107),1,0),0),0)</f>
        <v>0</v>
      </c>
      <c r="B119" s="58"/>
      <c r="C119" s="58"/>
      <c r="D119" s="118"/>
      <c r="E119" s="73"/>
      <c r="F119" s="75" t="s">
        <v>408</v>
      </c>
      <c r="G119" s="94"/>
      <c r="H119" s="58"/>
      <c r="J119" s="64"/>
      <c r="L119" s="62"/>
      <c r="M119" s="62"/>
      <c r="N119" s="62"/>
      <c r="O119" s="62"/>
      <c r="P119" s="62"/>
      <c r="Q119" s="57"/>
      <c r="R119" s="57"/>
      <c r="S119" s="57"/>
      <c r="T119" s="57"/>
      <c r="U119" s="57"/>
      <c r="V119" s="57"/>
      <c r="W119" s="57"/>
      <c r="X119" s="57"/>
      <c r="Y119" s="57"/>
      <c r="Z119" s="57"/>
    </row>
    <row r="120" spans="1:26" ht="15" x14ac:dyDescent="0.25">
      <c r="A120" s="57">
        <f>IF(G120&lt;&gt;"",IF(ISNUMBER(G120),IF(AND(INT(G120)=G120,G120&lt;=G107,G120&gt;=0),1,0),0),0)</f>
        <v>1</v>
      </c>
      <c r="B120" s="58"/>
      <c r="C120" s="58"/>
      <c r="D120" s="118"/>
      <c r="E120" s="73"/>
      <c r="F120" s="75" t="s">
        <v>376</v>
      </c>
      <c r="G120" s="151">
        <f>G107-G116-G117-G118-G119</f>
        <v>0</v>
      </c>
      <c r="H120" s="58"/>
      <c r="J120" s="64"/>
      <c r="L120" s="62"/>
      <c r="M120" s="62"/>
      <c r="N120" s="62"/>
      <c r="O120" s="62"/>
      <c r="P120" s="62"/>
      <c r="Q120" s="57"/>
      <c r="R120" s="57"/>
      <c r="S120" s="57"/>
      <c r="T120" s="57"/>
      <c r="U120" s="57"/>
      <c r="V120" s="57"/>
      <c r="W120" s="57"/>
      <c r="X120" s="57"/>
      <c r="Y120" s="57"/>
      <c r="Z120" s="57"/>
    </row>
    <row r="121" spans="1:26" ht="15.75" thickBot="1" x14ac:dyDescent="0.3">
      <c r="A121" s="58">
        <f>IF(AND(PRODUCT(A116:A120)=1,G120&gt;0),IF(F121&lt;&gt;"",1,0),IF(F121="",1,0))</f>
        <v>1</v>
      </c>
      <c r="B121" s="58"/>
      <c r="C121" s="58"/>
      <c r="D121" s="119"/>
      <c r="E121" s="70"/>
      <c r="F121" s="99"/>
      <c r="G121" s="152"/>
      <c r="H121" s="58"/>
      <c r="Q121" s="57"/>
      <c r="R121" s="57"/>
      <c r="S121" s="57"/>
      <c r="T121" s="57"/>
      <c r="U121" s="57"/>
      <c r="V121" s="57"/>
      <c r="W121" s="57"/>
      <c r="X121" s="63"/>
      <c r="Y121" s="57"/>
      <c r="Z121" s="57"/>
    </row>
    <row r="122" spans="1:26" ht="15" x14ac:dyDescent="0.25">
      <c r="A122" s="57">
        <v>1</v>
      </c>
      <c r="B122" s="58"/>
      <c r="C122" s="58"/>
      <c r="D122" s="117">
        <v>31</v>
      </c>
      <c r="E122" s="167" t="s">
        <v>403</v>
      </c>
      <c r="F122" s="133"/>
      <c r="G122" s="168"/>
      <c r="H122" s="58"/>
      <c r="J122" s="64"/>
      <c r="L122" s="62"/>
      <c r="M122" s="62"/>
      <c r="N122" s="62"/>
      <c r="O122" s="62"/>
      <c r="P122" s="62"/>
      <c r="Q122" s="57"/>
      <c r="R122" s="57"/>
      <c r="S122" s="57"/>
      <c r="T122" s="57"/>
      <c r="U122" s="57"/>
      <c r="V122" s="57"/>
      <c r="W122" s="57"/>
      <c r="X122" s="57"/>
      <c r="Y122" s="57"/>
      <c r="Z122" s="57"/>
    </row>
    <row r="123" spans="1:26" ht="15" x14ac:dyDescent="0.25">
      <c r="A123" s="57">
        <f>IF(G123&lt;&gt;"",IF(ISNUMBER(G123),IF(AND(INT(G123)=G123,G123&lt;=G90-G91),1,0),0),0)</f>
        <v>0</v>
      </c>
      <c r="B123" s="58"/>
      <c r="C123" s="58"/>
      <c r="D123" s="118"/>
      <c r="E123" s="73"/>
      <c r="F123" s="75" t="s">
        <v>301</v>
      </c>
      <c r="G123" s="94"/>
      <c r="H123" s="58"/>
      <c r="J123" s="64"/>
      <c r="L123" s="62"/>
      <c r="M123" s="62"/>
      <c r="N123" s="62"/>
      <c r="O123" s="62"/>
      <c r="P123" s="62"/>
      <c r="Q123" s="57"/>
      <c r="R123" s="57"/>
      <c r="S123" s="57"/>
      <c r="T123" s="57"/>
      <c r="U123" s="57"/>
      <c r="V123" s="57"/>
      <c r="W123" s="57"/>
      <c r="X123" s="57"/>
      <c r="Y123" s="57"/>
      <c r="Z123" s="57"/>
    </row>
    <row r="124" spans="1:26" ht="15.75" thickBot="1" x14ac:dyDescent="0.3">
      <c r="A124" s="57">
        <f>IF(G124&lt;&gt;"",IF(ISNUMBER(G124),IF(AND(INT(G124)=G124,G124&lt;=$G106-$G107),1,0),0),0)</f>
        <v>0</v>
      </c>
      <c r="B124" s="58"/>
      <c r="C124" s="58"/>
      <c r="D124" s="119"/>
      <c r="E124" s="73"/>
      <c r="F124" s="75" t="s">
        <v>302</v>
      </c>
      <c r="G124" s="96"/>
      <c r="H124" s="58"/>
      <c r="J124" s="64"/>
      <c r="L124" s="62"/>
      <c r="M124" s="62"/>
      <c r="N124" s="62"/>
      <c r="O124" s="62"/>
      <c r="P124" s="62"/>
      <c r="Q124" s="57"/>
      <c r="R124" s="57"/>
      <c r="S124" s="57"/>
      <c r="T124" s="57"/>
      <c r="U124" s="57"/>
      <c r="V124" s="57"/>
      <c r="W124" s="57"/>
      <c r="X124" s="57"/>
      <c r="Y124" s="57"/>
      <c r="Z124" s="57"/>
    </row>
    <row r="125" spans="1:26" ht="15" x14ac:dyDescent="0.25">
      <c r="A125" s="57">
        <v>1</v>
      </c>
      <c r="B125" s="58"/>
      <c r="C125" s="58"/>
      <c r="D125" s="117">
        <v>32</v>
      </c>
      <c r="E125" s="167" t="s">
        <v>404</v>
      </c>
      <c r="F125" s="133"/>
      <c r="G125" s="134"/>
      <c r="H125" s="58"/>
      <c r="J125" s="64"/>
      <c r="L125" s="62"/>
      <c r="M125" s="62"/>
      <c r="N125" s="62"/>
      <c r="O125" s="62"/>
      <c r="P125" s="62"/>
      <c r="Q125" s="57"/>
      <c r="R125" s="57"/>
      <c r="S125" s="57"/>
      <c r="T125" s="57"/>
      <c r="U125" s="57"/>
      <c r="V125" s="57"/>
      <c r="W125" s="57"/>
      <c r="X125" s="57"/>
      <c r="Y125" s="57"/>
      <c r="Z125" s="57"/>
    </row>
    <row r="126" spans="1:26" ht="15" x14ac:dyDescent="0.25">
      <c r="A126" s="57">
        <f>IF(G126&lt;&gt;"",IF(ISNUMBER(G126),IF(AND(INT(G126)=G126,G126&lt;=G91),1,0),0),0)</f>
        <v>0</v>
      </c>
      <c r="B126" s="58"/>
      <c r="C126" s="58"/>
      <c r="D126" s="118"/>
      <c r="E126" s="73"/>
      <c r="F126" s="75" t="s">
        <v>301</v>
      </c>
      <c r="G126" s="94"/>
      <c r="H126" s="58"/>
      <c r="J126" s="64"/>
      <c r="L126" s="62"/>
      <c r="M126" s="62"/>
      <c r="N126" s="62"/>
      <c r="O126" s="62"/>
      <c r="P126" s="62"/>
      <c r="Q126" s="57"/>
      <c r="R126" s="57"/>
      <c r="S126" s="57"/>
      <c r="T126" s="57"/>
      <c r="U126" s="57"/>
      <c r="V126" s="57"/>
      <c r="W126" s="57"/>
      <c r="X126" s="57"/>
      <c r="Y126" s="57"/>
      <c r="Z126" s="57"/>
    </row>
    <row r="127" spans="1:26" ht="15.75" thickBot="1" x14ac:dyDescent="0.3">
      <c r="A127" s="57">
        <f>IF(G127&lt;&gt;"",IF(ISNUMBER(G127),IF(AND(INT(G127)=G127,G127&lt;=$G107),1,0),0),0)</f>
        <v>0</v>
      </c>
      <c r="B127" s="58"/>
      <c r="C127" s="58"/>
      <c r="D127" s="119"/>
      <c r="E127" s="73"/>
      <c r="F127" s="75" t="s">
        <v>302</v>
      </c>
      <c r="G127" s="96"/>
      <c r="H127" s="58"/>
      <c r="J127" s="64"/>
      <c r="L127" s="62"/>
      <c r="M127" s="62"/>
      <c r="N127" s="62"/>
      <c r="O127" s="62"/>
      <c r="P127" s="62"/>
      <c r="Q127" s="57"/>
      <c r="R127" s="57"/>
      <c r="S127" s="57"/>
      <c r="T127" s="57"/>
      <c r="U127" s="57"/>
      <c r="V127" s="57"/>
      <c r="W127" s="57"/>
      <c r="X127" s="57"/>
      <c r="Y127" s="57"/>
      <c r="Z127" s="57"/>
    </row>
    <row r="128" spans="1:26" ht="15" x14ac:dyDescent="0.25">
      <c r="A128" s="57">
        <v>1</v>
      </c>
      <c r="B128" s="58"/>
      <c r="C128" s="58"/>
      <c r="D128" s="117">
        <v>33</v>
      </c>
      <c r="E128" s="167" t="s">
        <v>406</v>
      </c>
      <c r="F128" s="133"/>
      <c r="G128" s="134"/>
      <c r="H128" s="58"/>
      <c r="J128" s="64"/>
      <c r="L128" s="62"/>
      <c r="M128" s="62"/>
      <c r="N128" s="62"/>
      <c r="O128" s="62"/>
      <c r="P128" s="62"/>
      <c r="Q128" s="57"/>
      <c r="R128" s="57"/>
      <c r="S128" s="57"/>
      <c r="T128" s="57"/>
      <c r="U128" s="57"/>
      <c r="V128" s="57"/>
      <c r="W128" s="57"/>
      <c r="X128" s="57"/>
      <c r="Y128" s="57"/>
      <c r="Z128" s="57"/>
    </row>
    <row r="129" spans="1:26" ht="15" x14ac:dyDescent="0.25">
      <c r="A129" s="57">
        <f>IF(G129&lt;&gt;"",IF(ISNUMBER(G129),IF(AND(INT(G129)=G129),1,0),0),0)</f>
        <v>0</v>
      </c>
      <c r="B129" s="58"/>
      <c r="C129" s="58"/>
      <c r="D129" s="118"/>
      <c r="E129" s="73"/>
      <c r="F129" s="75" t="s">
        <v>303</v>
      </c>
      <c r="G129" s="94"/>
      <c r="H129" s="58"/>
      <c r="J129" s="64"/>
      <c r="L129" s="62"/>
      <c r="M129" s="62"/>
      <c r="N129" s="62"/>
      <c r="O129" s="62"/>
      <c r="P129" s="62"/>
      <c r="Q129" s="57"/>
      <c r="R129" s="57"/>
      <c r="S129" s="57"/>
      <c r="T129" s="57"/>
      <c r="U129" s="57"/>
      <c r="V129" s="57"/>
      <c r="W129" s="57"/>
      <c r="X129" s="57"/>
      <c r="Y129" s="57"/>
      <c r="Z129" s="57"/>
    </row>
    <row r="130" spans="1:26" ht="15.75" thickBot="1" x14ac:dyDescent="0.3">
      <c r="A130" s="57">
        <f>IF(G130&lt;&gt;"",IF(ISNUMBER(G130),IF(AND(INT(G130)=G130,G130&lt;=G88-G89),1,0),0),0)</f>
        <v>0</v>
      </c>
      <c r="B130" s="58"/>
      <c r="C130" s="58"/>
      <c r="D130" s="119"/>
      <c r="E130" s="73"/>
      <c r="F130" s="75" t="s">
        <v>304</v>
      </c>
      <c r="G130" s="96"/>
      <c r="H130" s="58"/>
      <c r="J130" s="64"/>
      <c r="L130" s="62"/>
      <c r="M130" s="62"/>
      <c r="N130" s="62"/>
      <c r="O130" s="62"/>
      <c r="P130" s="62"/>
      <c r="Q130" s="57"/>
      <c r="R130" s="57"/>
      <c r="S130" s="57"/>
      <c r="T130" s="57"/>
      <c r="U130" s="57"/>
      <c r="V130" s="57"/>
      <c r="W130" s="57"/>
      <c r="X130" s="57"/>
      <c r="Y130" s="57"/>
      <c r="Z130" s="57"/>
    </row>
    <row r="131" spans="1:26" ht="15" x14ac:dyDescent="0.25">
      <c r="A131" s="57">
        <v>1</v>
      </c>
      <c r="B131" s="58"/>
      <c r="C131" s="58"/>
      <c r="D131" s="117">
        <v>34</v>
      </c>
      <c r="E131" s="167" t="s">
        <v>405</v>
      </c>
      <c r="F131" s="133"/>
      <c r="G131" s="134"/>
      <c r="H131" s="58"/>
      <c r="J131" s="64"/>
      <c r="L131" s="62"/>
      <c r="M131" s="62"/>
      <c r="N131" s="62"/>
      <c r="O131" s="62"/>
      <c r="P131" s="62"/>
      <c r="Q131" s="57"/>
      <c r="R131" s="57"/>
      <c r="S131" s="57"/>
      <c r="T131" s="57"/>
      <c r="U131" s="57"/>
      <c r="V131" s="57"/>
      <c r="W131" s="57"/>
      <c r="X131" s="57"/>
      <c r="Y131" s="57"/>
      <c r="Z131" s="57"/>
    </row>
    <row r="132" spans="1:26" ht="15" x14ac:dyDescent="0.25">
      <c r="A132" s="57">
        <f>IF(G132&lt;&gt;"",IF(ISNUMBER(G132),IF(AND(INT(G132)=G132),1,0),0),0)</f>
        <v>0</v>
      </c>
      <c r="B132" s="58"/>
      <c r="C132" s="58"/>
      <c r="D132" s="118"/>
      <c r="E132" s="73"/>
      <c r="F132" s="75" t="s">
        <v>303</v>
      </c>
      <c r="G132" s="94"/>
      <c r="H132" s="58"/>
      <c r="J132" s="64"/>
      <c r="L132" s="62"/>
      <c r="M132" s="62"/>
      <c r="N132" s="62"/>
      <c r="O132" s="62"/>
      <c r="P132" s="62"/>
      <c r="Q132" s="57"/>
      <c r="R132" s="57"/>
      <c r="S132" s="57"/>
      <c r="T132" s="57"/>
      <c r="U132" s="57"/>
      <c r="V132" s="57"/>
      <c r="W132" s="57"/>
      <c r="X132" s="57"/>
      <c r="Y132" s="57"/>
      <c r="Z132" s="57"/>
    </row>
    <row r="133" spans="1:26" ht="15.75" thickBot="1" x14ac:dyDescent="0.3">
      <c r="A133" s="57">
        <f>IF(G133&lt;&gt;"",IF(ISNUMBER(G133),IF(AND(INT(G133)=G133,G133&lt;=G89),1,0),0),0)</f>
        <v>0</v>
      </c>
      <c r="B133" s="58"/>
      <c r="C133" s="58"/>
      <c r="D133" s="119"/>
      <c r="E133" s="100"/>
      <c r="F133" s="78" t="s">
        <v>304</v>
      </c>
      <c r="G133" s="96"/>
      <c r="H133" s="58"/>
      <c r="J133" s="64"/>
      <c r="L133" s="62"/>
      <c r="M133" s="62"/>
      <c r="N133" s="62"/>
      <c r="O133" s="62"/>
      <c r="P133" s="62"/>
      <c r="Q133" s="57"/>
      <c r="R133" s="57"/>
      <c r="S133" s="57"/>
      <c r="T133" s="57"/>
      <c r="U133" s="57"/>
      <c r="V133" s="57"/>
      <c r="W133" s="57"/>
      <c r="X133" s="57"/>
      <c r="Y133" s="57"/>
      <c r="Z133" s="57"/>
    </row>
    <row r="134" spans="1:26" ht="60.75" customHeight="1" thickBot="1" x14ac:dyDescent="0.3">
      <c r="A134" s="57">
        <f>IF(G$24=0,IF(G134=0,1,0),IF(ISNUMBER(G134),IF(AND(G134&gt;=0,G134&lt;=100),1,0),0))</f>
        <v>1</v>
      </c>
      <c r="B134" s="58"/>
      <c r="C134" s="58"/>
      <c r="D134" s="81">
        <v>35</v>
      </c>
      <c r="E134" s="179" t="s">
        <v>377</v>
      </c>
      <c r="F134" s="141"/>
      <c r="G134" s="93"/>
      <c r="H134" s="58"/>
      <c r="J134" s="64"/>
      <c r="L134" s="62"/>
      <c r="M134" s="62"/>
      <c r="N134" s="62"/>
      <c r="O134" s="62"/>
      <c r="P134" s="62"/>
      <c r="Q134" s="57"/>
      <c r="R134" s="57"/>
      <c r="S134" s="57"/>
      <c r="T134" s="57"/>
      <c r="U134" s="57"/>
      <c r="V134" s="57"/>
      <c r="W134" s="57"/>
      <c r="X134" s="57"/>
      <c r="Y134" s="57"/>
      <c r="Z134" s="57"/>
    </row>
    <row r="135" spans="1:26" ht="33" customHeight="1" x14ac:dyDescent="0.25">
      <c r="A135" s="57">
        <v>1</v>
      </c>
      <c r="B135" s="58"/>
      <c r="C135" s="58"/>
      <c r="D135" s="117">
        <v>36</v>
      </c>
      <c r="E135" s="132" t="s">
        <v>409</v>
      </c>
      <c r="F135" s="133"/>
      <c r="G135" s="134"/>
      <c r="H135" s="58"/>
      <c r="J135" s="64"/>
      <c r="L135" s="62"/>
      <c r="M135" s="62"/>
      <c r="N135" s="62"/>
      <c r="O135" s="62"/>
      <c r="P135" s="62"/>
      <c r="Q135" s="57"/>
      <c r="R135" s="57"/>
      <c r="S135" s="57"/>
      <c r="T135" s="57"/>
      <c r="U135" s="57"/>
      <c r="V135" s="57"/>
      <c r="W135" s="57"/>
      <c r="X135" s="57"/>
      <c r="Y135" s="57"/>
      <c r="Z135" s="57"/>
    </row>
    <row r="136" spans="1:26" ht="30" x14ac:dyDescent="0.25">
      <c r="A136" s="57">
        <f>IF(G136&lt;&gt;"",IF(ISNUMBER(G136),IF(AND(INT(G136)=G136,G136&lt;=SUM(G$15:G$25)),1,0),0),0)</f>
        <v>0</v>
      </c>
      <c r="B136" s="58"/>
      <c r="C136" s="58"/>
      <c r="D136" s="118"/>
      <c r="E136" s="73"/>
      <c r="F136" s="75" t="s">
        <v>378</v>
      </c>
      <c r="G136" s="94"/>
      <c r="H136" s="58"/>
      <c r="J136" s="64"/>
      <c r="L136" s="62"/>
      <c r="M136" s="62"/>
      <c r="N136" s="62"/>
      <c r="O136" s="62"/>
      <c r="P136" s="62"/>
      <c r="Q136" s="57"/>
      <c r="R136" s="57"/>
      <c r="S136" s="57"/>
      <c r="T136" s="57"/>
      <c r="U136" s="57"/>
      <c r="V136" s="57"/>
      <c r="W136" s="57"/>
      <c r="X136" s="57"/>
      <c r="Y136" s="57"/>
      <c r="Z136" s="57"/>
    </row>
    <row r="137" spans="1:26" ht="15" x14ac:dyDescent="0.25">
      <c r="A137" s="57">
        <f>IF(G137&lt;&gt;"",IF(ISNUMBER(G137),IF(AND(INT(G137)=G137,G137&lt;=SUM(G$15:G$25)),1,0),0),0)</f>
        <v>0</v>
      </c>
      <c r="B137" s="58"/>
      <c r="C137" s="58"/>
      <c r="D137" s="118"/>
      <c r="E137" s="73"/>
      <c r="F137" s="75" t="s">
        <v>305</v>
      </c>
      <c r="G137" s="94"/>
      <c r="H137" s="58"/>
      <c r="J137" s="64"/>
      <c r="L137" s="62"/>
      <c r="M137" s="62"/>
      <c r="N137" s="62"/>
      <c r="O137" s="62"/>
      <c r="P137" s="62"/>
      <c r="Q137" s="57"/>
      <c r="R137" s="57"/>
      <c r="S137" s="57"/>
      <c r="T137" s="57"/>
      <c r="U137" s="57"/>
      <c r="V137" s="57"/>
      <c r="W137" s="57"/>
      <c r="X137" s="57"/>
      <c r="Y137" s="57"/>
      <c r="Z137" s="57"/>
    </row>
    <row r="138" spans="1:26" ht="15" x14ac:dyDescent="0.25">
      <c r="A138" s="57">
        <f>IF(G138&lt;&gt;"",IF(ISNUMBER(G138),IF(AND(INT(G138)=G138,G138&lt;=SUM(G$15:G$25)),1,0),0),0)</f>
        <v>0</v>
      </c>
      <c r="B138" s="58"/>
      <c r="C138" s="58"/>
      <c r="D138" s="118"/>
      <c r="E138" s="73"/>
      <c r="F138" s="75" t="s">
        <v>306</v>
      </c>
      <c r="G138" s="94"/>
      <c r="H138" s="58"/>
      <c r="J138" s="64"/>
      <c r="L138" s="62"/>
      <c r="M138" s="62"/>
      <c r="N138" s="62"/>
      <c r="O138" s="62"/>
      <c r="P138" s="62"/>
      <c r="Q138" s="57"/>
      <c r="R138" s="57"/>
      <c r="S138" s="57"/>
      <c r="T138" s="57"/>
      <c r="U138" s="57"/>
      <c r="V138" s="57"/>
      <c r="W138" s="57"/>
      <c r="X138" s="57"/>
      <c r="Y138" s="57"/>
      <c r="Z138" s="57"/>
    </row>
    <row r="139" spans="1:26" ht="15.75" thickBot="1" x14ac:dyDescent="0.3">
      <c r="A139" s="57">
        <f>IF(G139&lt;&gt;"",IF(ISNUMBER(G139),IF(AND(INT(G139)=G139,G139&lt;=SUM(G$15:G$25)),1,0),0),0)</f>
        <v>0</v>
      </c>
      <c r="B139" s="58"/>
      <c r="C139" s="58"/>
      <c r="D139" s="119"/>
      <c r="E139" s="74"/>
      <c r="F139" s="95" t="s">
        <v>307</v>
      </c>
      <c r="G139" s="96"/>
      <c r="H139" s="58"/>
      <c r="J139" s="64"/>
      <c r="L139" s="62"/>
      <c r="M139" s="62"/>
      <c r="N139" s="62"/>
      <c r="O139" s="62"/>
      <c r="P139" s="62"/>
      <c r="Q139" s="57"/>
      <c r="R139" s="57"/>
      <c r="S139" s="57"/>
      <c r="T139" s="57"/>
      <c r="U139" s="57"/>
      <c r="V139" s="57"/>
      <c r="W139" s="57"/>
      <c r="X139" s="57"/>
      <c r="Y139" s="57"/>
      <c r="Z139" s="57"/>
    </row>
    <row r="140" spans="1:26" ht="15" x14ac:dyDescent="0.25">
      <c r="A140" s="57">
        <v>1</v>
      </c>
      <c r="B140" s="58"/>
      <c r="C140" s="58"/>
      <c r="D140" s="117">
        <v>37</v>
      </c>
      <c r="E140" s="132" t="s">
        <v>379</v>
      </c>
      <c r="F140" s="133"/>
      <c r="G140" s="134"/>
      <c r="H140" s="58"/>
      <c r="J140" s="64"/>
      <c r="L140" s="62"/>
      <c r="M140" s="62"/>
      <c r="N140" s="62"/>
      <c r="O140" s="62"/>
      <c r="P140" s="62"/>
      <c r="Q140" s="57"/>
      <c r="R140" s="57"/>
      <c r="S140" s="57"/>
      <c r="T140" s="57"/>
      <c r="U140" s="57"/>
      <c r="V140" s="57"/>
      <c r="W140" s="57"/>
      <c r="X140" s="57"/>
      <c r="Y140" s="57"/>
      <c r="Z140" s="57"/>
    </row>
    <row r="141" spans="1:26" ht="15" x14ac:dyDescent="0.25">
      <c r="A141" s="57">
        <f>IF(G141&lt;&gt;"",IF(ISNUMBER(G141),IF(AND(G141&gt;=0,G141&lt;=100),1,0),0),0)</f>
        <v>0</v>
      </c>
      <c r="B141" s="58"/>
      <c r="C141" s="58"/>
      <c r="D141" s="118"/>
      <c r="E141" s="73"/>
      <c r="F141" s="75" t="s">
        <v>308</v>
      </c>
      <c r="G141" s="94"/>
      <c r="H141" s="58"/>
      <c r="J141" s="64"/>
      <c r="L141" s="62"/>
      <c r="M141" s="62"/>
      <c r="N141" s="62"/>
      <c r="O141" s="62"/>
      <c r="P141" s="62"/>
      <c r="Q141" s="57"/>
      <c r="R141" s="57"/>
      <c r="S141" s="57"/>
      <c r="T141" s="57"/>
      <c r="U141" s="57"/>
      <c r="V141" s="57"/>
      <c r="W141" s="57"/>
      <c r="X141" s="57"/>
      <c r="Y141" s="57"/>
      <c r="Z141" s="57"/>
    </row>
    <row r="142" spans="1:26" ht="15.75" thickBot="1" x14ac:dyDescent="0.3">
      <c r="A142" s="57">
        <f>IF(G142&lt;&gt;"",IF(ISNUMBER(G142),IF(AND(G142&gt;=0,G142&lt;=100),1,0),0),0)</f>
        <v>1</v>
      </c>
      <c r="B142" s="58"/>
      <c r="C142" s="58"/>
      <c r="D142" s="119"/>
      <c r="E142" s="100"/>
      <c r="F142" s="78" t="s">
        <v>309</v>
      </c>
      <c r="G142" s="88">
        <f>100-G141</f>
        <v>100</v>
      </c>
      <c r="H142" s="58"/>
      <c r="J142" s="64"/>
      <c r="L142" s="62"/>
      <c r="M142" s="62"/>
      <c r="N142" s="62"/>
      <c r="O142" s="62"/>
      <c r="P142" s="62"/>
      <c r="Q142" s="57"/>
      <c r="R142" s="57"/>
      <c r="S142" s="57"/>
      <c r="T142" s="57"/>
      <c r="U142" s="57"/>
      <c r="V142" s="57"/>
      <c r="W142" s="57"/>
      <c r="X142" s="57"/>
      <c r="Y142" s="57"/>
      <c r="Z142" s="57"/>
    </row>
    <row r="143" spans="1:26" ht="15" x14ac:dyDescent="0.25">
      <c r="A143" s="57">
        <v>1</v>
      </c>
      <c r="B143" s="58"/>
      <c r="C143" s="58"/>
      <c r="D143" s="169">
        <v>38</v>
      </c>
      <c r="E143" s="180" t="s">
        <v>379</v>
      </c>
      <c r="F143" s="172"/>
      <c r="G143" s="173"/>
      <c r="H143" s="58"/>
      <c r="J143" s="64"/>
      <c r="L143" s="62"/>
      <c r="M143" s="62"/>
      <c r="N143" s="62"/>
      <c r="O143" s="62"/>
      <c r="P143" s="62"/>
      <c r="Q143" s="57"/>
      <c r="R143" s="57"/>
      <c r="S143" s="57"/>
      <c r="T143" s="57"/>
      <c r="U143" s="57"/>
      <c r="V143" s="57"/>
      <c r="W143" s="57"/>
      <c r="X143" s="57"/>
      <c r="Y143" s="57"/>
      <c r="Z143" s="57"/>
    </row>
    <row r="144" spans="1:26" ht="15" x14ac:dyDescent="0.25">
      <c r="A144" s="57">
        <f>IF(G144&lt;&gt;"",IF(ISNUMBER(G144),IF(AND(G144&gt;=0,G144&lt;=100),1,0),0),0)</f>
        <v>0</v>
      </c>
      <c r="B144" s="58"/>
      <c r="C144" s="58"/>
      <c r="D144" s="170"/>
      <c r="E144" s="68"/>
      <c r="F144" s="72" t="s">
        <v>310</v>
      </c>
      <c r="G144" s="83"/>
      <c r="H144" s="58"/>
      <c r="J144" s="64"/>
      <c r="L144" s="62"/>
      <c r="M144" s="62"/>
      <c r="N144" s="62"/>
      <c r="O144" s="62"/>
      <c r="P144" s="62"/>
      <c r="Q144" s="57"/>
      <c r="R144" s="57"/>
      <c r="S144" s="57"/>
      <c r="T144" s="57"/>
      <c r="U144" s="57"/>
      <c r="V144" s="57"/>
      <c r="W144" s="57"/>
      <c r="X144" s="57"/>
      <c r="Y144" s="57"/>
      <c r="Z144" s="57"/>
    </row>
    <row r="145" spans="1:26" ht="15" x14ac:dyDescent="0.25">
      <c r="A145" s="57">
        <f>IF(G145&lt;&gt;"",IF(ISNUMBER(G145),IF(AND(G145&gt;=0,G145&lt;=100),1,0),0),0)</f>
        <v>0</v>
      </c>
      <c r="B145" s="58"/>
      <c r="C145" s="58"/>
      <c r="D145" s="170"/>
      <c r="E145" s="68"/>
      <c r="F145" s="72" t="s">
        <v>311</v>
      </c>
      <c r="G145" s="83"/>
      <c r="H145" s="58"/>
      <c r="J145" s="64"/>
      <c r="L145" s="62"/>
      <c r="M145" s="62"/>
      <c r="N145" s="62"/>
      <c r="O145" s="62"/>
      <c r="P145" s="62"/>
      <c r="Q145" s="57"/>
      <c r="R145" s="57"/>
      <c r="S145" s="57"/>
      <c r="T145" s="57"/>
      <c r="U145" s="57"/>
      <c r="V145" s="57"/>
      <c r="W145" s="57"/>
      <c r="X145" s="57"/>
      <c r="Y145" s="57"/>
      <c r="Z145" s="57"/>
    </row>
    <row r="146" spans="1:26" ht="15" x14ac:dyDescent="0.25">
      <c r="A146" s="57">
        <f>IF(G146&lt;&gt;"",IF(ISNUMBER(G146),IF(AND(G146&gt;=0,G146&lt;=100),1,0),0),0)</f>
        <v>0</v>
      </c>
      <c r="B146" s="58"/>
      <c r="C146" s="58"/>
      <c r="D146" s="170"/>
      <c r="E146" s="68"/>
      <c r="F146" s="72" t="s">
        <v>312</v>
      </c>
      <c r="G146" s="83"/>
      <c r="H146" s="58"/>
      <c r="J146" s="64"/>
      <c r="L146" s="62"/>
      <c r="M146" s="62"/>
      <c r="N146" s="62"/>
      <c r="O146" s="62"/>
      <c r="P146" s="62"/>
      <c r="Q146" s="57"/>
      <c r="R146" s="57"/>
      <c r="S146" s="57"/>
      <c r="T146" s="57"/>
      <c r="U146" s="57"/>
      <c r="V146" s="57"/>
      <c r="W146" s="57"/>
      <c r="X146" s="57"/>
      <c r="Y146" s="57"/>
      <c r="Z146" s="57"/>
    </row>
    <row r="147" spans="1:26" ht="15.75" thickBot="1" x14ac:dyDescent="0.3">
      <c r="A147" s="57">
        <f>IF(G147&lt;&gt;"",IF(ISNUMBER(G147),IF(AND(G147&gt;=0,G147&lt;=100),1,0),0),0)</f>
        <v>1</v>
      </c>
      <c r="B147" s="58"/>
      <c r="C147" s="58"/>
      <c r="D147" s="171"/>
      <c r="E147" s="79"/>
      <c r="F147" s="80" t="s">
        <v>313</v>
      </c>
      <c r="G147" s="104">
        <f>100-G144-G145-G146</f>
        <v>100</v>
      </c>
      <c r="H147" s="58"/>
      <c r="J147" s="64"/>
      <c r="L147" s="62"/>
      <c r="M147" s="62"/>
      <c r="N147" s="62"/>
      <c r="O147" s="62"/>
      <c r="P147" s="62"/>
      <c r="Q147" s="57"/>
      <c r="R147" s="57"/>
      <c r="S147" s="57"/>
      <c r="T147" s="57"/>
      <c r="U147" s="57"/>
      <c r="V147" s="57"/>
      <c r="W147" s="57"/>
      <c r="X147" s="57"/>
      <c r="Y147" s="57"/>
      <c r="Z147" s="57"/>
    </row>
    <row r="148" spans="1:26" ht="32.25" customHeight="1" x14ac:dyDescent="0.25">
      <c r="A148" s="57">
        <v>1</v>
      </c>
      <c r="B148" s="58"/>
      <c r="C148" s="58"/>
      <c r="D148" s="169">
        <v>39</v>
      </c>
      <c r="E148" s="132" t="s">
        <v>380</v>
      </c>
      <c r="F148" s="133"/>
      <c r="G148" s="134"/>
      <c r="H148" s="58"/>
      <c r="J148" s="64"/>
      <c r="L148" s="62"/>
      <c r="M148" s="62"/>
      <c r="N148" s="62"/>
      <c r="O148" s="62"/>
      <c r="P148" s="62"/>
      <c r="Q148" s="57"/>
      <c r="R148" s="57"/>
      <c r="S148" s="57"/>
      <c r="T148" s="57"/>
      <c r="U148" s="57"/>
      <c r="V148" s="57"/>
      <c r="W148" s="57"/>
      <c r="X148" s="57"/>
      <c r="Y148" s="57"/>
      <c r="Z148" s="57"/>
    </row>
    <row r="149" spans="1:26" ht="15" x14ac:dyDescent="0.25">
      <c r="A149" s="57">
        <f>IF(SUM(G$15:G$18)=0,IF(G149=0,1,0),IF(ISNUMBER(G149),IF(AND(G149&gt;=0,G149&lt;=100),1,0),0))</f>
        <v>1</v>
      </c>
      <c r="B149" s="58"/>
      <c r="C149" s="58"/>
      <c r="D149" s="170"/>
      <c r="E149" s="73"/>
      <c r="F149" s="75" t="s">
        <v>314</v>
      </c>
      <c r="G149" s="94"/>
      <c r="H149" s="58"/>
      <c r="J149" s="64"/>
      <c r="L149" s="62"/>
      <c r="M149" s="62"/>
      <c r="N149" s="62"/>
      <c r="O149" s="62"/>
      <c r="P149" s="62"/>
      <c r="Q149" s="57"/>
      <c r="R149" s="57"/>
      <c r="S149" s="57"/>
      <c r="T149" s="57"/>
      <c r="U149" s="57"/>
      <c r="V149" s="57"/>
      <c r="W149" s="57"/>
      <c r="X149" s="57"/>
      <c r="Y149" s="57"/>
      <c r="Z149" s="57"/>
    </row>
    <row r="150" spans="1:26" ht="15" x14ac:dyDescent="0.25">
      <c r="A150" s="57">
        <f>IF(SUM(G$19:G$21)=0,IF(G150=0,1,0),IF(ISNUMBER(G150),IF(AND(G150&gt;=0,G150&lt;=100),1,0),0))</f>
        <v>1</v>
      </c>
      <c r="B150" s="58"/>
      <c r="C150" s="58"/>
      <c r="D150" s="170"/>
      <c r="E150" s="73"/>
      <c r="F150" s="75" t="s">
        <v>315</v>
      </c>
      <c r="G150" s="94"/>
      <c r="H150" s="58"/>
      <c r="J150" s="64"/>
      <c r="L150" s="62"/>
      <c r="M150" s="62"/>
      <c r="N150" s="62"/>
      <c r="O150" s="62"/>
      <c r="P150" s="62"/>
      <c r="Q150" s="57"/>
      <c r="R150" s="57"/>
      <c r="S150" s="57"/>
      <c r="T150" s="57"/>
      <c r="U150" s="57"/>
      <c r="V150" s="57"/>
      <c r="W150" s="57"/>
      <c r="X150" s="57"/>
      <c r="Y150" s="57"/>
      <c r="Z150" s="57"/>
    </row>
    <row r="151" spans="1:26" ht="15.75" thickBot="1" x14ac:dyDescent="0.3">
      <c r="A151" s="57">
        <f>IF(SUM(G$22:G$23)=0,IF(G151=0,1,0),IF(ISNUMBER(G151),IF(AND(G151&gt;=0,G151&lt;=100),1,0),0))</f>
        <v>1</v>
      </c>
      <c r="B151" s="58"/>
      <c r="C151" s="58"/>
      <c r="D151" s="171"/>
      <c r="E151" s="100"/>
      <c r="F151" s="78" t="s">
        <v>316</v>
      </c>
      <c r="G151" s="94"/>
      <c r="H151" s="58"/>
      <c r="J151" s="64"/>
      <c r="L151" s="62"/>
      <c r="M151" s="62"/>
      <c r="N151" s="62"/>
      <c r="O151" s="62"/>
      <c r="P151" s="62"/>
      <c r="Q151" s="57"/>
      <c r="R151" s="57"/>
      <c r="S151" s="57"/>
      <c r="T151" s="57"/>
      <c r="U151" s="57"/>
      <c r="V151" s="57"/>
      <c r="W151" s="57"/>
      <c r="X151" s="57"/>
      <c r="Y151" s="57"/>
      <c r="Z151" s="57"/>
    </row>
    <row r="152" spans="1:26" ht="38.25" customHeight="1" thickBot="1" x14ac:dyDescent="0.3">
      <c r="A152" s="57">
        <f>IF(G152&lt;&gt;"",IF(MATCH(G152,nerusl,0)&gt;0,1,0),0)</f>
        <v>0</v>
      </c>
      <c r="B152" s="58"/>
      <c r="C152" s="58"/>
      <c r="D152" s="82">
        <v>40</v>
      </c>
      <c r="E152" s="178" t="s">
        <v>325</v>
      </c>
      <c r="F152" s="147"/>
      <c r="G152" s="101"/>
      <c r="H152" s="58"/>
      <c r="J152" s="64"/>
      <c r="L152" s="62"/>
      <c r="M152" s="62"/>
      <c r="N152" s="62"/>
      <c r="O152" s="62"/>
      <c r="P152" s="62"/>
      <c r="Q152" s="57"/>
      <c r="R152" s="57"/>
      <c r="S152" s="57"/>
      <c r="T152" s="57"/>
      <c r="U152" s="57"/>
      <c r="V152" s="57"/>
      <c r="W152" s="57"/>
      <c r="X152" s="57"/>
      <c r="Y152" s="57"/>
      <c r="Z152" s="57"/>
    </row>
    <row r="153" spans="1:26" ht="35.25" customHeight="1" x14ac:dyDescent="0.25">
      <c r="A153" s="57">
        <v>1</v>
      </c>
      <c r="B153" s="58"/>
      <c r="C153" s="58"/>
      <c r="D153" s="169">
        <v>41</v>
      </c>
      <c r="E153" s="132" t="s">
        <v>410</v>
      </c>
      <c r="F153" s="133"/>
      <c r="G153" s="134"/>
      <c r="H153" s="58"/>
      <c r="J153" s="64"/>
      <c r="L153" s="62"/>
      <c r="M153" s="62"/>
      <c r="N153" s="62"/>
      <c r="O153" s="62"/>
      <c r="P153" s="62"/>
      <c r="Q153" s="57"/>
      <c r="R153" s="57"/>
      <c r="S153" s="57"/>
      <c r="T153" s="57"/>
      <c r="U153" s="57"/>
      <c r="V153" s="57"/>
      <c r="W153" s="57"/>
      <c r="X153" s="57"/>
      <c r="Y153" s="57"/>
      <c r="Z153" s="57"/>
    </row>
    <row r="154" spans="1:26" ht="15" x14ac:dyDescent="0.25">
      <c r="A154" s="57">
        <f>IF(G154&lt;&gt;"",IF(ISNUMBER(G154),IF(AND(G154&gt;=0,G154&lt;=100),1,0),0),0)</f>
        <v>0</v>
      </c>
      <c r="B154" s="58"/>
      <c r="C154" s="58"/>
      <c r="D154" s="170"/>
      <c r="E154" s="73"/>
      <c r="F154" s="75" t="s">
        <v>326</v>
      </c>
      <c r="G154" s="94"/>
      <c r="H154" s="58"/>
      <c r="J154" s="64"/>
      <c r="L154" s="62"/>
      <c r="M154" s="62"/>
      <c r="N154" s="62"/>
      <c r="O154" s="62"/>
      <c r="P154" s="62"/>
      <c r="Q154" s="57"/>
      <c r="R154" s="57"/>
      <c r="S154" s="57"/>
      <c r="T154" s="57"/>
      <c r="U154" s="57"/>
      <c r="V154" s="57"/>
      <c r="W154" s="57"/>
      <c r="X154" s="57"/>
      <c r="Y154" s="57"/>
      <c r="Z154" s="57"/>
    </row>
    <row r="155" spans="1:26" ht="15" x14ac:dyDescent="0.25">
      <c r="A155" s="57">
        <f>IF(G155&lt;&gt;"",IF(ISNUMBER(G155),IF(AND(G155&gt;=0,G155&lt;=100),1,0),0),0)</f>
        <v>0</v>
      </c>
      <c r="B155" s="58"/>
      <c r="C155" s="58"/>
      <c r="D155" s="170"/>
      <c r="E155" s="73"/>
      <c r="F155" s="75" t="s">
        <v>327</v>
      </c>
      <c r="G155" s="94"/>
      <c r="H155" s="58"/>
      <c r="J155" s="64"/>
      <c r="L155" s="62"/>
      <c r="M155" s="62"/>
      <c r="N155" s="62"/>
      <c r="O155" s="62"/>
      <c r="P155" s="62"/>
      <c r="Q155" s="57"/>
      <c r="R155" s="57"/>
      <c r="S155" s="57"/>
      <c r="T155" s="57"/>
      <c r="U155" s="57"/>
      <c r="V155" s="57"/>
      <c r="W155" s="57"/>
      <c r="X155" s="57"/>
      <c r="Y155" s="57"/>
      <c r="Z155" s="57"/>
    </row>
    <row r="156" spans="1:26" ht="30" x14ac:dyDescent="0.25">
      <c r="A156" s="57">
        <f>IF(G156&lt;&gt;"",IF(ISNUMBER(G156),IF(AND(G156&gt;=0,G156&lt;=100),1,0),0),0)</f>
        <v>0</v>
      </c>
      <c r="B156" s="58"/>
      <c r="C156" s="58"/>
      <c r="D156" s="170"/>
      <c r="E156" s="73"/>
      <c r="F156" s="75" t="s">
        <v>328</v>
      </c>
      <c r="G156" s="94"/>
      <c r="H156" s="58"/>
      <c r="J156" s="64"/>
      <c r="L156" s="62"/>
      <c r="M156" s="62"/>
      <c r="N156" s="62"/>
      <c r="O156" s="62"/>
      <c r="P156" s="62"/>
      <c r="Q156" s="57"/>
      <c r="R156" s="57"/>
      <c r="S156" s="57"/>
      <c r="T156" s="57"/>
      <c r="U156" s="57"/>
      <c r="V156" s="57"/>
      <c r="W156" s="57"/>
      <c r="X156" s="57"/>
      <c r="Y156" s="57"/>
      <c r="Z156" s="57"/>
    </row>
    <row r="157" spans="1:26" ht="30.75" thickBot="1" x14ac:dyDescent="0.3">
      <c r="A157" s="57">
        <f>IF(G157&lt;&gt;"",IF(ISNUMBER(G157),IF(AND(G157&gt;=0,G157&lt;=100),1,0),0),0)</f>
        <v>0</v>
      </c>
      <c r="B157" s="58"/>
      <c r="C157" s="58"/>
      <c r="D157" s="171"/>
      <c r="E157" s="100"/>
      <c r="F157" s="78" t="s">
        <v>381</v>
      </c>
      <c r="G157" s="94"/>
      <c r="H157" s="58"/>
      <c r="J157" s="64"/>
      <c r="L157" s="62"/>
      <c r="M157" s="62"/>
      <c r="N157" s="62"/>
      <c r="O157" s="62"/>
      <c r="P157" s="62"/>
      <c r="Q157" s="57"/>
      <c r="R157" s="57"/>
      <c r="S157" s="57"/>
      <c r="T157" s="57"/>
      <c r="U157" s="57"/>
      <c r="V157" s="57"/>
      <c r="W157" s="57"/>
      <c r="X157" s="57"/>
      <c r="Y157" s="57"/>
      <c r="Z157" s="57"/>
    </row>
    <row r="158" spans="1:26" ht="31.5" customHeight="1" x14ac:dyDescent="0.25">
      <c r="A158" s="57">
        <v>1</v>
      </c>
      <c r="B158" s="58"/>
      <c r="C158" s="58"/>
      <c r="D158" s="169">
        <v>42</v>
      </c>
      <c r="E158" s="167" t="s">
        <v>424</v>
      </c>
      <c r="F158" s="172"/>
      <c r="G158" s="173"/>
      <c r="H158" s="58"/>
      <c r="J158" s="64"/>
      <c r="L158" s="62"/>
      <c r="M158" s="62"/>
      <c r="N158" s="62"/>
      <c r="O158" s="62"/>
      <c r="P158" s="62"/>
      <c r="Q158" s="57"/>
      <c r="R158" s="57"/>
      <c r="S158" s="57"/>
      <c r="T158" s="57"/>
      <c r="U158" s="57"/>
      <c r="V158" s="57"/>
      <c r="W158" s="57"/>
      <c r="X158" s="57"/>
      <c r="Y158" s="57"/>
      <c r="Z158" s="57"/>
    </row>
    <row r="159" spans="1:26" ht="15" x14ac:dyDescent="0.25">
      <c r="A159" s="57">
        <f>IF(SUM(G$15:G$18)=0,IF(G159=0,1,0),IF(ISNUMBER(G159),IF(AND(G159=INT(G159),G159&gt;=0,G159&lt;=SUM(G$15:G$18)),1,0),0))</f>
        <v>1</v>
      </c>
      <c r="B159" s="58"/>
      <c r="C159" s="58"/>
      <c r="D159" s="170"/>
      <c r="E159" s="68"/>
      <c r="F159" s="72" t="s">
        <v>421</v>
      </c>
      <c r="G159" s="83"/>
      <c r="H159" s="58"/>
      <c r="J159" s="64"/>
      <c r="L159" s="62"/>
      <c r="M159" s="62"/>
      <c r="N159" s="62"/>
      <c r="O159" s="62"/>
      <c r="P159" s="62"/>
      <c r="Q159" s="57"/>
      <c r="R159" s="57"/>
      <c r="S159" s="57"/>
      <c r="T159" s="57"/>
      <c r="U159" s="57"/>
      <c r="V159" s="57"/>
      <c r="W159" s="57"/>
      <c r="X159" s="57"/>
      <c r="Y159" s="57"/>
      <c r="Z159" s="57"/>
    </row>
    <row r="160" spans="1:26" ht="15.75" thickBot="1" x14ac:dyDescent="0.3">
      <c r="A160" s="57">
        <f>IF(SUM(G$19:G$20)=0,IF(G160=0,1,0),IF(ISNUMBER(G160),IF(AND(G160=INT(G160),G160&gt;=0,G160&lt;=SUM(G$19:G$20)),1,0),0))</f>
        <v>1</v>
      </c>
      <c r="B160" s="58"/>
      <c r="C160" s="58"/>
      <c r="D160" s="171"/>
      <c r="E160" s="79"/>
      <c r="F160" s="80" t="s">
        <v>422</v>
      </c>
      <c r="G160" s="89"/>
      <c r="H160" s="58"/>
      <c r="J160" s="64"/>
      <c r="L160" s="62"/>
      <c r="M160" s="62"/>
      <c r="N160" s="62"/>
      <c r="O160" s="62"/>
      <c r="P160" s="62"/>
      <c r="Q160" s="57"/>
      <c r="R160" s="57"/>
      <c r="S160" s="57"/>
      <c r="T160" s="57"/>
      <c r="U160" s="57"/>
      <c r="V160" s="57"/>
      <c r="W160" s="57"/>
      <c r="X160" s="57"/>
      <c r="Y160" s="57"/>
      <c r="Z160" s="57"/>
    </row>
    <row r="161" spans="1:26" ht="50.25" customHeight="1" thickBot="1" x14ac:dyDescent="0.3">
      <c r="A161" s="57">
        <f>IF(G161&lt;&gt;"",IF(ISNUMBER(G161),IF(AND(INT(G161)=G161,G161&lt;=SUM(G$15:G$25)),1,0),0),0)</f>
        <v>0</v>
      </c>
      <c r="B161" s="58"/>
      <c r="C161" s="58"/>
      <c r="D161" s="82">
        <v>43</v>
      </c>
      <c r="E161" s="174" t="s">
        <v>411</v>
      </c>
      <c r="F161" s="147"/>
      <c r="G161" s="94"/>
      <c r="H161" s="58"/>
      <c r="J161" s="64"/>
      <c r="L161" s="62"/>
      <c r="M161" s="62"/>
      <c r="N161" s="62"/>
      <c r="O161" s="62"/>
      <c r="P161" s="62"/>
      <c r="Q161" s="57"/>
      <c r="R161" s="57"/>
      <c r="S161" s="57"/>
      <c r="T161" s="57"/>
      <c r="U161" s="57"/>
      <c r="V161" s="57"/>
      <c r="W161" s="57"/>
      <c r="X161" s="57"/>
      <c r="Y161" s="57"/>
      <c r="Z161" s="57"/>
    </row>
    <row r="162" spans="1:26" ht="15" x14ac:dyDescent="0.25">
      <c r="A162" s="57">
        <v>1</v>
      </c>
      <c r="B162" s="58"/>
      <c r="C162" s="58"/>
      <c r="D162" s="117">
        <v>44</v>
      </c>
      <c r="E162" s="175" t="s">
        <v>412</v>
      </c>
      <c r="F162" s="133"/>
      <c r="G162" s="134"/>
      <c r="H162" s="58"/>
      <c r="J162" s="64"/>
      <c r="L162" s="62"/>
      <c r="M162" s="62"/>
      <c r="N162" s="62"/>
      <c r="O162" s="62"/>
      <c r="P162" s="62"/>
      <c r="Q162" s="57"/>
      <c r="R162" s="57"/>
      <c r="S162" s="57"/>
      <c r="T162" s="57"/>
      <c r="U162" s="57"/>
      <c r="V162" s="57"/>
      <c r="W162" s="57"/>
      <c r="X162" s="57"/>
      <c r="Y162" s="57"/>
      <c r="Z162" s="57"/>
    </row>
    <row r="163" spans="1:26" ht="15" x14ac:dyDescent="0.25">
      <c r="A163" s="57">
        <f>IF(G$144&lt;50,IF(G163="",1,0),IF(G163&lt;&gt;"",IF(MATCH(G163,v_44_1,0)&gt;0,1,0),0))</f>
        <v>1</v>
      </c>
      <c r="D163" s="118"/>
      <c r="E163" s="105" t="s">
        <v>425</v>
      </c>
      <c r="F163" s="75" t="s">
        <v>335</v>
      </c>
      <c r="G163" s="94"/>
    </row>
    <row r="164" spans="1:26" ht="29.45" customHeight="1" x14ac:dyDescent="0.25">
      <c r="A164" s="57">
        <f>IF(SUM(B165:B170)&gt;0,1,0)</f>
        <v>1</v>
      </c>
      <c r="B164" s="58"/>
      <c r="D164" s="118"/>
      <c r="E164" s="106" t="s">
        <v>426</v>
      </c>
      <c r="F164" s="176" t="s">
        <v>427</v>
      </c>
      <c r="G164" s="177"/>
    </row>
    <row r="165" spans="1:26" ht="15" x14ac:dyDescent="0.25">
      <c r="A165" s="57">
        <f>IF(G$144&lt;50,IF(G165="",1,0),IF(G165="",1,B165))</f>
        <v>1</v>
      </c>
      <c r="B165" s="57">
        <f>IF(G$144&lt;50,IF(G165="",1,0),IF(G165&lt;&gt;"",IF(G165=служ!$A$45,1,0),0))</f>
        <v>1</v>
      </c>
      <c r="D165" s="118"/>
      <c r="E165" s="73"/>
      <c r="F165" s="75" t="s">
        <v>336</v>
      </c>
      <c r="G165" s="94"/>
    </row>
    <row r="166" spans="1:26" ht="15" x14ac:dyDescent="0.25">
      <c r="A166" s="57">
        <f>IF(G166="",1,B166)</f>
        <v>1</v>
      </c>
      <c r="B166" s="57">
        <f>IF(G$144&lt;50,IF(G166="",1,0),IF(G166&lt;&gt;"",IF(G166=служ!$A$45,1,0),0))</f>
        <v>1</v>
      </c>
      <c r="D166" s="118"/>
      <c r="E166" s="73"/>
      <c r="F166" s="75" t="s">
        <v>337</v>
      </c>
      <c r="G166" s="94"/>
    </row>
    <row r="167" spans="1:26" ht="15" x14ac:dyDescent="0.25">
      <c r="A167" s="57">
        <f>IF(G167="",1,B167)</f>
        <v>1</v>
      </c>
      <c r="B167" s="57">
        <f>IF(G$144&lt;50,IF(G167="",1,0),IF(G167&lt;&gt;"",IF(G167=служ!$A$45,1,0),0))</f>
        <v>1</v>
      </c>
      <c r="D167" s="118"/>
      <c r="E167" s="73"/>
      <c r="F167" s="75" t="s">
        <v>338</v>
      </c>
      <c r="G167" s="94"/>
    </row>
    <row r="168" spans="1:26" ht="15" x14ac:dyDescent="0.25">
      <c r="A168" s="57">
        <f>IF(G168="",1,B168)</f>
        <v>1</v>
      </c>
      <c r="B168" s="57">
        <f>IF(G$144&lt;50,IF(G168="",1,0),IF(G168&lt;&gt;"",IF(G168=служ!$A$45,1,0),0))</f>
        <v>1</v>
      </c>
      <c r="D168" s="118"/>
      <c r="E168" s="73"/>
      <c r="F168" s="75" t="s">
        <v>339</v>
      </c>
      <c r="G168" s="94"/>
    </row>
    <row r="169" spans="1:26" ht="15" x14ac:dyDescent="0.25">
      <c r="A169" s="57">
        <f>IF(G169="",1,B169)</f>
        <v>1</v>
      </c>
      <c r="B169" s="57">
        <f>IF(G$144&lt;50,IF(G169="",1,0),IF(G169&lt;&gt;"",IF(G169=служ!$A$45,1,0),0))</f>
        <v>1</v>
      </c>
      <c r="D169" s="118"/>
      <c r="E169" s="73"/>
      <c r="F169" s="75" t="s">
        <v>340</v>
      </c>
      <c r="G169" s="94"/>
    </row>
    <row r="170" spans="1:26" ht="15.75" thickBot="1" x14ac:dyDescent="0.3">
      <c r="A170" s="57">
        <f>IF(G170="",1,B170)</f>
        <v>1</v>
      </c>
      <c r="B170" s="57">
        <f>IF(G$144&lt;50,IF(G170="",1,0),IF(G170&lt;&gt;"",IF(G170=служ!$A$45,1,0),0))</f>
        <v>1</v>
      </c>
      <c r="D170" s="119"/>
      <c r="E170" s="74"/>
      <c r="F170" s="75" t="s">
        <v>333</v>
      </c>
      <c r="G170" s="94"/>
    </row>
    <row r="171" spans="1:26" ht="15" x14ac:dyDescent="0.25">
      <c r="A171" s="57">
        <v>1</v>
      </c>
      <c r="D171" s="169">
        <v>45</v>
      </c>
      <c r="E171" s="132" t="s">
        <v>341</v>
      </c>
      <c r="F171" s="133"/>
      <c r="G171" s="134"/>
    </row>
    <row r="172" spans="1:26" ht="15" x14ac:dyDescent="0.25">
      <c r="A172" s="57">
        <f t="shared" ref="A172:A177" si="5">IF(G172&lt;&gt;"",IF(ISNUMBER(G172),IF(AND(G172&gt;=0,G172&lt;=100),1,0),0),0)</f>
        <v>0</v>
      </c>
      <c r="B172" s="58"/>
      <c r="C172" s="58"/>
      <c r="D172" s="170"/>
      <c r="E172" s="73"/>
      <c r="F172" s="75" t="s">
        <v>342</v>
      </c>
      <c r="G172" s="94"/>
      <c r="H172" s="58"/>
      <c r="J172" s="64"/>
      <c r="L172" s="62"/>
      <c r="M172" s="62"/>
      <c r="N172" s="62"/>
      <c r="O172" s="62"/>
      <c r="P172" s="62"/>
      <c r="Q172" s="57"/>
      <c r="R172" s="57"/>
      <c r="S172" s="57"/>
      <c r="T172" s="57"/>
      <c r="U172" s="57"/>
      <c r="V172" s="57"/>
      <c r="W172" s="57"/>
      <c r="X172" s="57"/>
      <c r="Y172" s="57"/>
      <c r="Z172" s="57"/>
    </row>
    <row r="173" spans="1:26" ht="15" x14ac:dyDescent="0.25">
      <c r="A173" s="57">
        <f t="shared" si="5"/>
        <v>0</v>
      </c>
      <c r="B173" s="58"/>
      <c r="C173" s="58"/>
      <c r="D173" s="170"/>
      <c r="E173" s="73"/>
      <c r="F173" s="75" t="s">
        <v>343</v>
      </c>
      <c r="G173" s="94"/>
      <c r="H173" s="58"/>
      <c r="J173" s="64"/>
      <c r="L173" s="62"/>
      <c r="M173" s="62"/>
      <c r="N173" s="62"/>
      <c r="O173" s="62"/>
      <c r="P173" s="62"/>
      <c r="Q173" s="57"/>
      <c r="R173" s="57"/>
      <c r="S173" s="57"/>
      <c r="T173" s="57"/>
      <c r="U173" s="57"/>
      <c r="V173" s="57"/>
      <c r="W173" s="57"/>
      <c r="X173" s="57"/>
      <c r="Y173" s="57"/>
      <c r="Z173" s="57"/>
    </row>
    <row r="174" spans="1:26" ht="15" x14ac:dyDescent="0.25">
      <c r="A174" s="57">
        <f t="shared" si="5"/>
        <v>0</v>
      </c>
      <c r="B174" s="58"/>
      <c r="C174" s="58"/>
      <c r="D174" s="170"/>
      <c r="E174" s="73"/>
      <c r="F174" s="75" t="s">
        <v>344</v>
      </c>
      <c r="G174" s="94"/>
      <c r="H174" s="58"/>
      <c r="J174" s="64"/>
      <c r="L174" s="62"/>
      <c r="M174" s="62"/>
      <c r="N174" s="62"/>
      <c r="O174" s="62"/>
      <c r="P174" s="62"/>
      <c r="Q174" s="57"/>
      <c r="R174" s="57"/>
      <c r="S174" s="57"/>
      <c r="T174" s="57"/>
      <c r="U174" s="57"/>
      <c r="V174" s="57"/>
      <c r="W174" s="57"/>
      <c r="X174" s="57"/>
      <c r="Y174" s="57"/>
      <c r="Z174" s="57"/>
    </row>
    <row r="175" spans="1:26" ht="15" x14ac:dyDescent="0.25">
      <c r="A175" s="57">
        <f t="shared" si="5"/>
        <v>0</v>
      </c>
      <c r="B175" s="58"/>
      <c r="C175" s="58"/>
      <c r="D175" s="170"/>
      <c r="E175" s="73"/>
      <c r="F175" s="75" t="s">
        <v>345</v>
      </c>
      <c r="G175" s="94"/>
      <c r="H175" s="58"/>
      <c r="J175" s="64"/>
      <c r="L175" s="62"/>
      <c r="M175" s="62"/>
      <c r="N175" s="62"/>
      <c r="O175" s="62"/>
      <c r="P175" s="62"/>
      <c r="Q175" s="57"/>
      <c r="R175" s="57"/>
      <c r="S175" s="57"/>
      <c r="T175" s="57"/>
      <c r="U175" s="57"/>
      <c r="V175" s="57"/>
      <c r="W175" s="57"/>
      <c r="X175" s="57"/>
      <c r="Y175" s="57"/>
      <c r="Z175" s="57"/>
    </row>
    <row r="176" spans="1:26" ht="15" x14ac:dyDescent="0.25">
      <c r="A176" s="57">
        <f t="shared" si="5"/>
        <v>0</v>
      </c>
      <c r="D176" s="170"/>
      <c r="E176" s="73"/>
      <c r="F176" s="75" t="s">
        <v>346</v>
      </c>
      <c r="G176" s="94"/>
    </row>
    <row r="177" spans="1:7" ht="15" x14ac:dyDescent="0.25">
      <c r="A177" s="57">
        <f t="shared" si="5"/>
        <v>1</v>
      </c>
      <c r="D177" s="170"/>
      <c r="E177" s="73"/>
      <c r="F177" s="75" t="s">
        <v>382</v>
      </c>
      <c r="G177" s="151">
        <f>100-G172-G173-G174-G175-G176</f>
        <v>100</v>
      </c>
    </row>
    <row r="178" spans="1:7" ht="15.75" thickBot="1" x14ac:dyDescent="0.3">
      <c r="A178" s="58">
        <f>IF(AND(PRODUCT(A172:A176)=1,G177&gt;0),IF(F178&lt;&gt;"",1,0),IF(F178="",1,0))</f>
        <v>1</v>
      </c>
      <c r="D178" s="171"/>
      <c r="E178" s="79"/>
      <c r="F178" s="99"/>
      <c r="G178" s="152"/>
    </row>
    <row r="179" spans="1:7" ht="33.75" customHeight="1" thickBot="1" x14ac:dyDescent="0.3">
      <c r="A179" s="57">
        <f>IF(G179&lt;&gt;"",IF(ISNUMBER(G179),IF(INT(G179)=G179,1,0),0),0)</f>
        <v>0</v>
      </c>
      <c r="D179" s="82">
        <v>46</v>
      </c>
      <c r="E179" s="178" t="s">
        <v>347</v>
      </c>
      <c r="F179" s="147"/>
      <c r="G179" s="102"/>
    </row>
    <row r="180" spans="1:7" ht="15.75" thickBot="1" x14ac:dyDescent="0.3">
      <c r="A180" s="57">
        <f>IF(G180&lt;&gt;"",IF(ISNUMBER(G180),IF(INT(G180)=G180,1,0),0),0)</f>
        <v>0</v>
      </c>
      <c r="D180" s="82">
        <v>47</v>
      </c>
      <c r="E180" s="140" t="s">
        <v>348</v>
      </c>
      <c r="F180" s="141"/>
      <c r="G180" s="103"/>
    </row>
    <row r="181" spans="1:7" x14ac:dyDescent="0.2"/>
    <row r="182" spans="1:7" hidden="1" x14ac:dyDescent="0.2"/>
    <row r="183" spans="1:7" hidden="1" x14ac:dyDescent="0.2"/>
    <row r="184" spans="1:7" x14ac:dyDescent="0.2"/>
  </sheetData>
  <sheetProtection password="CF72" sheet="1" selectLockedCells="1"/>
  <mergeCells count="89">
    <mergeCell ref="E1:G1"/>
    <mergeCell ref="D143:D147"/>
    <mergeCell ref="D148:D151"/>
    <mergeCell ref="D153:D157"/>
    <mergeCell ref="D128:D130"/>
    <mergeCell ref="D131:D133"/>
    <mergeCell ref="D135:D139"/>
    <mergeCell ref="D39:D50"/>
    <mergeCell ref="D52:D71"/>
    <mergeCell ref="D75:D81"/>
    <mergeCell ref="D92:D98"/>
    <mergeCell ref="E2:G2"/>
    <mergeCell ref="D4:D6"/>
    <mergeCell ref="D14:D25"/>
    <mergeCell ref="D26:D37"/>
    <mergeCell ref="G97:G98"/>
    <mergeCell ref="D90:D91"/>
    <mergeCell ref="E90:F90"/>
    <mergeCell ref="E91:F91"/>
    <mergeCell ref="E92:G92"/>
    <mergeCell ref="G177:G178"/>
    <mergeCell ref="E179:F179"/>
    <mergeCell ref="D140:D142"/>
    <mergeCell ref="E134:F134"/>
    <mergeCell ref="E135:G135"/>
    <mergeCell ref="E140:G140"/>
    <mergeCell ref="E143:G143"/>
    <mergeCell ref="E148:G148"/>
    <mergeCell ref="E152:F152"/>
    <mergeCell ref="E153:G153"/>
    <mergeCell ref="E131:G131"/>
    <mergeCell ref="E180:F180"/>
    <mergeCell ref="D171:D178"/>
    <mergeCell ref="D158:D160"/>
    <mergeCell ref="E158:G158"/>
    <mergeCell ref="E161:F161"/>
    <mergeCell ref="E162:G162"/>
    <mergeCell ref="E171:G171"/>
    <mergeCell ref="D162:D170"/>
    <mergeCell ref="F164:G164"/>
    <mergeCell ref="E115:G115"/>
    <mergeCell ref="D115:D121"/>
    <mergeCell ref="G120:G121"/>
    <mergeCell ref="E122:G122"/>
    <mergeCell ref="E125:G125"/>
    <mergeCell ref="E128:G128"/>
    <mergeCell ref="D106:D107"/>
    <mergeCell ref="E106:F106"/>
    <mergeCell ref="E107:F107"/>
    <mergeCell ref="D99:D105"/>
    <mergeCell ref="E108:G108"/>
    <mergeCell ref="D108:D114"/>
    <mergeCell ref="G113:G114"/>
    <mergeCell ref="E82:F82"/>
    <mergeCell ref="E83:F83"/>
    <mergeCell ref="E14:G14"/>
    <mergeCell ref="E26:G26"/>
    <mergeCell ref="E75:G75"/>
    <mergeCell ref="E73:F73"/>
    <mergeCell ref="E74:F74"/>
    <mergeCell ref="E51:F51"/>
    <mergeCell ref="E39:G39"/>
    <mergeCell ref="G68:G69"/>
    <mergeCell ref="D122:D124"/>
    <mergeCell ref="E84:F84"/>
    <mergeCell ref="E85:F85"/>
    <mergeCell ref="E86:F86"/>
    <mergeCell ref="E87:F87"/>
    <mergeCell ref="E88:F88"/>
    <mergeCell ref="E89:F89"/>
    <mergeCell ref="D88:D89"/>
    <mergeCell ref="E99:G99"/>
    <mergeCell ref="G104:G105"/>
    <mergeCell ref="G70:G71"/>
    <mergeCell ref="E52:G52"/>
    <mergeCell ref="E72:F72"/>
    <mergeCell ref="E4:G4"/>
    <mergeCell ref="E5:F5"/>
    <mergeCell ref="E38:F38"/>
    <mergeCell ref="E3:G3"/>
    <mergeCell ref="D125:D127"/>
    <mergeCell ref="F6:G6"/>
    <mergeCell ref="E7:F7"/>
    <mergeCell ref="E8:F8"/>
    <mergeCell ref="E9:F9"/>
    <mergeCell ref="E10:F10"/>
    <mergeCell ref="E11:F11"/>
    <mergeCell ref="E12:F12"/>
    <mergeCell ref="E13:F13"/>
  </mergeCells>
  <phoneticPr fontId="0" type="noConversion"/>
  <conditionalFormatting sqref="G136:G139 G152 G7">
    <cfRule type="expression" dxfId="27" priority="1" stopIfTrue="1">
      <formula>LEN($G7)=0</formula>
    </cfRule>
  </conditionalFormatting>
  <conditionalFormatting sqref="G15:G25 G8:G13 G179:G180 G51 G72:G74 G82:G91 G123:G124 G126:G127 G129:G130 G109:G112 G106:G107 G93:G96 G100:G103 G116:G119 G132:G134 G144:G146 G141 G149:G151 G161 G154:G157 G5 G172:G176 G27:G38 G163">
    <cfRule type="expression" dxfId="26" priority="2" stopIfTrue="1">
      <formula>$A5=0</formula>
    </cfRule>
  </conditionalFormatting>
  <conditionalFormatting sqref="G76:G81 G53:G67 G165:G170">
    <cfRule type="expression" dxfId="25" priority="3" stopIfTrue="1">
      <formula>$B53=0</formula>
    </cfRule>
  </conditionalFormatting>
  <conditionalFormatting sqref="G68:G69">
    <cfRule type="expression" dxfId="24" priority="4" stopIfTrue="1">
      <formula>AND($B$69=1,$B68=0)</formula>
    </cfRule>
  </conditionalFormatting>
  <conditionalFormatting sqref="G70:G71">
    <cfRule type="expression" dxfId="23" priority="5" stopIfTrue="1">
      <formula>AND($B$71=1,$B70=0)</formula>
    </cfRule>
  </conditionalFormatting>
  <conditionalFormatting sqref="F69 F71">
    <cfRule type="expression" dxfId="22" priority="6" stopIfTrue="1">
      <formula>AND($B69=0,$G68&lt;&gt;"")</formula>
    </cfRule>
    <cfRule type="expression" dxfId="21" priority="7" stopIfTrue="1">
      <formula>$B69=0</formula>
    </cfRule>
  </conditionalFormatting>
  <conditionalFormatting sqref="F98 F105 F114 F121 F178 G40:G50">
    <cfRule type="expression" dxfId="20" priority="8" stopIfTrue="1">
      <formula>$A40=0</formula>
    </cfRule>
  </conditionalFormatting>
  <conditionalFormatting sqref="G97:G98">
    <cfRule type="expression" dxfId="19" priority="9" stopIfTrue="1">
      <formula>$A97=0</formula>
    </cfRule>
    <cfRule type="expression" dxfId="18" priority="10" stopIfTrue="1">
      <formula>$A$93*$A$94*$A$95*$A$96=1</formula>
    </cfRule>
  </conditionalFormatting>
  <conditionalFormatting sqref="G104:G105">
    <cfRule type="expression" dxfId="17" priority="11" stopIfTrue="1">
      <formula>$A104=0</formula>
    </cfRule>
    <cfRule type="expression" dxfId="16" priority="12" stopIfTrue="1">
      <formula>$A$100*$A$101*$A$102*$A$103=1</formula>
    </cfRule>
  </conditionalFormatting>
  <conditionalFormatting sqref="G113:G114">
    <cfRule type="expression" dxfId="15" priority="13" stopIfTrue="1">
      <formula>$A113=0</formula>
    </cfRule>
    <cfRule type="expression" dxfId="14" priority="14" stopIfTrue="1">
      <formula>$A$108*$A$109*$A$110*$A$111*$A$112=1</formula>
    </cfRule>
  </conditionalFormatting>
  <conditionalFormatting sqref="G120:G121">
    <cfRule type="expression" dxfId="13" priority="15" stopIfTrue="1">
      <formula>$A120=0</formula>
    </cfRule>
    <cfRule type="expression" dxfId="12" priority="16" stopIfTrue="1">
      <formula>$A$116*$A$117*$A$118*$A$119=1</formula>
    </cfRule>
  </conditionalFormatting>
  <conditionalFormatting sqref="G147">
    <cfRule type="expression" dxfId="11" priority="17" stopIfTrue="1">
      <formula>$A147=0</formula>
    </cfRule>
    <cfRule type="expression" dxfId="10" priority="18" stopIfTrue="1">
      <formula>$A144*$A145*$A146=1</formula>
    </cfRule>
  </conditionalFormatting>
  <conditionalFormatting sqref="G142">
    <cfRule type="expression" dxfId="9" priority="19" stopIfTrue="1">
      <formula>$A142=0</formula>
    </cfRule>
    <cfRule type="expression" dxfId="8" priority="20" stopIfTrue="1">
      <formula>$A141=1</formula>
    </cfRule>
  </conditionalFormatting>
  <conditionalFormatting sqref="G177:G178">
    <cfRule type="expression" dxfId="7" priority="21" stopIfTrue="1">
      <formula>$A177=0</formula>
    </cfRule>
    <cfRule type="expression" dxfId="6" priority="22" stopIfTrue="1">
      <formula>$A$172*$A$173*$A$174*$A$175*$A$176=1</formula>
    </cfRule>
  </conditionalFormatting>
  <conditionalFormatting sqref="E3:G3">
    <cfRule type="expression" dxfId="5" priority="23" stopIfTrue="1">
      <formula>A1=1</formula>
    </cfRule>
    <cfRule type="expression" dxfId="4" priority="24" stopIfTrue="1">
      <formula>A1=0</formula>
    </cfRule>
  </conditionalFormatting>
  <conditionalFormatting sqref="L172:P175 L99:P104 L106:P113 L115:P120 L122:P162 L6:P6 L8:P97">
    <cfRule type="expression" dxfId="3" priority="25" stopIfTrue="1">
      <formula>$A$1</formula>
    </cfRule>
  </conditionalFormatting>
  <conditionalFormatting sqref="F6:G6">
    <cfRule type="expression" dxfId="2" priority="26" stopIfTrue="1">
      <formula>$A$6=0</formula>
    </cfRule>
  </conditionalFormatting>
  <conditionalFormatting sqref="G159:G160">
    <cfRule type="expression" dxfId="1" priority="27" stopIfTrue="1">
      <formula>$A159=0</formula>
    </cfRule>
  </conditionalFormatting>
  <dataValidations count="50">
    <dataValidation type="whole" allowBlank="1" showInputMessage="1" showErrorMessage="1" prompt="укажите количество" sqref="G107 G89">
      <formula1>0</formula1>
      <formula2>G88</formula2>
    </dataValidation>
    <dataValidation type="whole" allowBlank="1" showInputMessage="1" showErrorMessage="1" prompt="укажите количество" sqref="G90:G91">
      <formula1>0</formula1>
      <formula2>G88</formula2>
    </dataValidation>
    <dataValidation type="whole" allowBlank="1" showInputMessage="1" showErrorMessage="1" prompt="укажите количество._x000a_сумма должна совпадать с указанным количеством учителей начальных классов за вычетом совместителей." sqref="G93:G96">
      <formula1>0</formula1>
      <formula2>G$90-G$91</formula2>
    </dataValidation>
    <dataValidation type="whole" allowBlank="1" showInputMessage="1" showErrorMessage="1" prompt="укажите количество" sqref="G106">
      <formula1>0</formula1>
      <formula2>G88</formula2>
    </dataValidation>
    <dataValidation type="whole" allowBlank="1" showInputMessage="1" showErrorMessage="1" prompt="укажите количество._x000a_сумма должна совпадать с указанным количеством учителей-предметников за вычетом совместителей." sqref="G109:G112">
      <formula1>0</formula1>
      <formula2>G$106-G$107</formula2>
    </dataValidation>
    <dataValidation type="whole" allowBlank="1" showInputMessage="1" showErrorMessage="1" prompt="укажите количество" sqref="G123">
      <formula1>0</formula1>
      <formula2>$G90-$G91</formula2>
    </dataValidation>
    <dataValidation type="whole" allowBlank="1" showInputMessage="1" showErrorMessage="1" prompt="укажите количество" sqref="G124">
      <formula1>0</formula1>
      <formula2>$G106-$G107</formula2>
    </dataValidation>
    <dataValidation type="whole" allowBlank="1" showInputMessage="1" showErrorMessage="1" prompt="укажите количество" sqref="G126">
      <formula1>0</formula1>
      <formula2>G$91</formula2>
    </dataValidation>
    <dataValidation type="whole" allowBlank="1" showInputMessage="1" showErrorMessage="1" prompt="укажите количество" sqref="G127">
      <formula1>0</formula1>
      <formula2>G$107</formula2>
    </dataValidation>
    <dataValidation type="whole" allowBlank="1" showInputMessage="1" showErrorMessage="1" prompt="укажите количество" sqref="G130">
      <formula1>0</formula1>
      <formula2>G$88-G$89</formula2>
    </dataValidation>
    <dataValidation type="whole" allowBlank="1" showInputMessage="1" showErrorMessage="1" prompt="укажите количество" sqref="G133">
      <formula1>0</formula1>
      <formula2>G$89</formula2>
    </dataValidation>
    <dataValidation type="whole" allowBlank="1" showInputMessage="1" showErrorMessage="1" prompt="укажите количество обучающихся_x000a_оставьте поле пустым, если 10 и 11 классов нет" sqref="G73">
      <formula1>0</formula1>
      <formula2>G24+G25</formula2>
    </dataValidation>
    <dataValidation type="whole" allowBlank="1" showInputMessage="1" showErrorMessage="1" error="проверьте корректность внесенных данных о количестве учащихся в вопросе 19" prompt="укажите количество обучающихся_x000a_оставьте поле пустым, если 2-9 классов нет" sqref="G84">
      <formula1>0</formula1>
      <formula2>G83</formula2>
    </dataValidation>
    <dataValidation type="whole" allowBlank="1" showInputMessage="1" showErrorMessage="1" error="проверьте корректность внесенных данных о количестве учащихся в соответствующих классах в начале анкеты" prompt="укажите количество обучающихся_x000a_оставьте поле пустым, если 10ых классов нет" sqref="G86">
      <formula1>0</formula1>
      <formula2>G24</formula2>
    </dataValidation>
    <dataValidation allowBlank="1" showInputMessage="1" showErrorMessage="1" prompt="выберите из списка" sqref="F165:F170"/>
    <dataValidation type="decimal" allowBlank="1" showInputMessage="1" showErrorMessage="1" prompt="процент (число от 0 до 100), по сумме всех пунктов - 100_x000a_не указывайте символ %" sqref="G172:G176">
      <formula1>0</formula1>
      <formula2>100</formula2>
    </dataValidation>
    <dataValidation type="whole" operator="greaterThan" allowBlank="1" showInputMessage="1" showErrorMessage="1" prompt="укажите сумму в рублях" sqref="G179:G180">
      <formula1>0</formula1>
    </dataValidation>
    <dataValidation type="textLength" allowBlank="1" showInputMessage="1" showErrorMessage="1" prompt="укажите другоей источники финансирования" sqref="F178">
      <formula1>0</formula1>
      <formula2>256</formula2>
    </dataValidation>
    <dataValidation type="whole" allowBlank="1" showInputMessage="1" showErrorMessage="1" prompt="укажите количество._x000a_сумма должна совпадать с указанным количеством учителей-предметников, являющимися совместителями." sqref="G116:G119">
      <formula1>0</formula1>
      <formula2>$G$107</formula2>
    </dataValidation>
    <dataValidation type="whole" allowBlank="1" showInputMessage="1" showErrorMessage="1" sqref="G113 G104 G97 G120">
      <formula1>0</formula1>
      <formula2>2000</formula2>
    </dataValidation>
    <dataValidation type="textLength" allowBlank="1" showInputMessage="1" showErrorMessage="1" sqref="F114 F121 F105 F98 F6:G6">
      <formula1>0</formula1>
      <formula2>256</formula2>
    </dataValidation>
    <dataValidation type="list" allowBlank="1" showInputMessage="1" showErrorMessage="1" prompt="выберите из списка" sqref="G82">
      <formula1>shift</formula1>
    </dataValidation>
    <dataValidation type="whole" allowBlank="1" showInputMessage="1" showErrorMessage="1" prompt="укажите количество" sqref="G161 G85">
      <formula1>0</formula1>
      <formula2>10000</formula2>
    </dataValidation>
    <dataValidation type="whole" allowBlank="1" showInputMessage="1" showErrorMessage="1" prompt="укажите количество" sqref="G132 G88 G129">
      <formula1>0</formula1>
      <formula2>500</formula2>
    </dataValidation>
    <dataValidation type="list" allowBlank="1" showInputMessage="1" showErrorMessage="1" prompt="выберите из списка" sqref="G152">
      <formula1>nerusl</formula1>
    </dataValidation>
    <dataValidation type="list" allowBlank="1" showInputMessage="1" showErrorMessage="1" prompt="выберите из списка" sqref="G163">
      <formula1>v_44_1</formula1>
    </dataValidation>
    <dataValidation type="list" allowBlank="1" showInputMessage="1" showErrorMessage="1" prompt="выберите из списка" sqref="G8">
      <formula1>gorsel</formula1>
    </dataValidation>
    <dataValidation type="list" allowBlank="1" showInputMessage="1" showErrorMessage="1" prompt="выберите из списка" sqref="G7">
      <formula1>nasel</formula1>
    </dataValidation>
    <dataValidation type="list" allowBlank="1" showInputMessage="1" showErrorMessage="1" prompt="выберите из списка" sqref="G74 G9 G11:G12 G38 G51">
      <formula1>danet</formula1>
    </dataValidation>
    <dataValidation type="list" allowBlank="1" showInputMessage="1" showErrorMessage="1" prompt="выберите из списка" sqref="G10">
      <formula1>commute</formula1>
    </dataValidation>
    <dataValidation type="list" allowBlank="1" showInputMessage="1" showErrorMessage="1" prompt="выберите из списка" sqref="G13">
      <formula1>corr</formula1>
    </dataValidation>
    <dataValidation type="list" allowBlank="1" showInputMessage="1" showErrorMessage="1" prompt="оставьте это поле пустым при ответе &quot;нет&quot; на вопрос 10._x000a_для каждой параллели укажите наличие отбора." sqref="G40:G50">
      <formula1>IF($G$38="да",otbor,otbor2)</formula1>
    </dataValidation>
    <dataValidation type="list" allowBlank="1" showInputMessage="1" showErrorMessage="1" prompt="выберите из списка" sqref="G72">
      <formula1>v_12</formula1>
    </dataValidation>
    <dataValidation type="textLength" operator="equal" allowBlank="1" showInputMessage="1" showErrorMessage="1" sqref="G5">
      <formula1>9</formula1>
    </dataValidation>
    <dataValidation type="textLength" allowBlank="1" showInputMessage="1" showErrorMessage="1" sqref="F69 F71">
      <formula1>0</formula1>
      <formula2>50</formula2>
    </dataValidation>
    <dataValidation type="list" allowBlank="1" showInputMessage="1" showErrorMessage="1" prompt="выберите &quot;да&quot; для ВСЕХ подходящих вариантов" sqref="G76:G80 G165:G170">
      <formula1>"да"</formula1>
    </dataValidation>
    <dataValidation type="whole" allowBlank="1" showInputMessage="1" showErrorMessage="1" prompt="укажите количество._x000a_сумма должна совпадать с указанным количеством учителей начальных классов, являющимися совместителями." sqref="G100:G103">
      <formula1>0</formula1>
      <formula2>$G$91</formula2>
    </dataValidation>
    <dataValidation type="whole" allowBlank="1" showInputMessage="1" showErrorMessage="1" prompt="введите количество" sqref="G27:G37">
      <formula1>0</formula1>
      <formula2>100</formula2>
    </dataValidation>
    <dataValidation type="decimal" allowBlank="1" showInputMessage="1" showErrorMessage="1" prompt="процент от 0 до 100_x000a_не указывайте символ %" sqref="G154:G157">
      <formula1>0</formula1>
      <formula2>100</formula2>
    </dataValidation>
    <dataValidation type="whole" allowBlank="1" showInputMessage="1" showErrorMessage="1" prompt="введите количество" sqref="G15:G25">
      <formula1>0</formula1>
      <formula2>2000</formula2>
    </dataValidation>
    <dataValidation type="list" allowBlank="1" showInputMessage="1" showErrorMessage="1" prompt="заполняется только при ответе &quot;да&quot; на вопрос 12" sqref="G67">
      <formula1>IF($G$51="да",class,otbor2)</formula1>
    </dataValidation>
    <dataValidation type="list" allowBlank="1" showInputMessage="1" showErrorMessage="1" prompt="оставьте это поле пустым при ответе &quot;нет&quot; на вопрос 12" sqref="G53:G66 G68:G71">
      <formula1>IF($G$51="да",class,otbor2)</formula1>
    </dataValidation>
    <dataValidation type="textLength" allowBlank="1" showInputMessage="1" showErrorMessage="1" prompt="укажите свой вариант" sqref="G81">
      <formula1>0</formula1>
      <formula2>256</formula2>
    </dataValidation>
    <dataValidation type="whole" allowBlank="1" showInputMessage="1" showErrorMessage="1" prompt="укажите количество обучающихся" sqref="G83">
      <formula1>0</formula1>
      <formula2>10000</formula2>
    </dataValidation>
    <dataValidation type="decimal" allowBlank="1" showInputMessage="1" showErrorMessage="1" prompt="процент от 0 до 100_x000a_не указывайте символ %_x000a_оставьте поле пустым, если 10 и 11 классов нет" sqref="G87">
      <formula1>0</formula1>
      <formula2>100</formula2>
    </dataValidation>
    <dataValidation type="decimal" allowBlank="1" showInputMessage="1" showErrorMessage="1" prompt="процент от 0 до 100_x000a_не указывайте символ %_x000a_оставьте поле пустым, если 10ых классов нет" sqref="G134">
      <formula1>0</formula1>
      <formula2>100</formula2>
    </dataValidation>
    <dataValidation type="whole" allowBlank="1" showInputMessage="1" showErrorMessage="1" prompt="укажите количество обучающихся" sqref="G136:G139">
      <formula1>0</formula1>
      <formula2>2000</formula2>
    </dataValidation>
    <dataValidation type="decimal" allowBlank="1" showInputMessage="1" showErrorMessage="1" prompt="процент от 0 до 100_x000a_не указывайте символ %_x000a_при отстутствии соответствующих классов не заполняется" sqref="G149:G151">
      <formula1>0</formula1>
      <formula2>100</formula2>
    </dataValidation>
    <dataValidation type="whole" allowBlank="1" showInputMessage="1" showErrorMessage="1" prompt="укажите количество обучающихся_x000a_при отстутствии соответствующих классов не заполняется" sqref="G159:G160">
      <formula1>0</formula1>
      <formula2>2000</formula2>
    </dataValidation>
    <dataValidation type="decimal" allowBlank="1" showInputMessage="1" showErrorMessage="1" prompt="процент от 0 до 100_x000a_не указывайте символ %" sqref="G144:G147 G141:G142">
      <formula1>0</formula1>
      <formula2>100</formula2>
    </dataValidation>
  </dataValidations>
  <pageMargins left="0.7" right="0.7" top="0.75" bottom="0.75" header="0.3" footer="0.3"/>
  <pageSetup paperSize="9"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dimension ref="A1:IU396"/>
  <sheetViews>
    <sheetView topLeftCell="B1" workbookViewId="0">
      <selection activeCell="IL4" sqref="IL4"/>
    </sheetView>
  </sheetViews>
  <sheetFormatPr defaultRowHeight="15" x14ac:dyDescent="0.25"/>
  <cols>
    <col min="1" max="1" width="6.28515625" hidden="1" customWidth="1"/>
    <col min="2" max="2" width="6.85546875" customWidth="1"/>
    <col min="3" max="3" width="10.85546875" customWidth="1"/>
    <col min="5" max="5" width="11.28515625" customWidth="1"/>
    <col min="6" max="6" width="12" customWidth="1"/>
    <col min="173" max="173" width="15.42578125" bestFit="1" customWidth="1"/>
  </cols>
  <sheetData>
    <row r="1" spans="1:255" x14ac:dyDescent="0.25">
      <c r="A1">
        <f>IF('Информация об ОО'!A1=1,"vpr030317",666666)</f>
        <v>666666</v>
      </c>
      <c r="B1" t="str">
        <f>'Информация об ОО'!G5</f>
        <v>sch000000</v>
      </c>
      <c r="K1">
        <f>IF(COUNTIF(A6:I142,"#ССЫЛКА!")+COUNTIF(B1:G1,"#ССЫЛКА!")&gt;0,0,1)</f>
        <v>1</v>
      </c>
      <c r="L1">
        <f t="array" ref="L1:FL3">TRANSPOSE(A9:C165)</f>
        <v>0</v>
      </c>
      <c r="M1" t="str">
        <v/>
      </c>
      <c r="N1" t="str">
        <v/>
      </c>
      <c r="O1" t="str">
        <v/>
      </c>
      <c r="P1" t="str">
        <v/>
      </c>
      <c r="Q1" t="str">
        <v/>
      </c>
      <c r="R1" t="str">
        <v/>
      </c>
      <c r="S1" t="str">
        <v/>
      </c>
      <c r="T1" t="str">
        <v/>
      </c>
      <c r="U1" t="str">
        <v/>
      </c>
      <c r="V1" t="str">
        <v/>
      </c>
      <c r="W1" t="str">
        <v/>
      </c>
      <c r="X1" t="str">
        <v/>
      </c>
      <c r="Y1" t="str">
        <v/>
      </c>
      <c r="Z1" t="str">
        <v/>
      </c>
      <c r="AA1" t="str">
        <v/>
      </c>
      <c r="AB1" t="str">
        <v/>
      </c>
      <c r="AC1" t="str">
        <v/>
      </c>
      <c r="AD1" t="str">
        <v/>
      </c>
      <c r="AE1" t="str">
        <v/>
      </c>
      <c r="AF1" t="str">
        <v/>
      </c>
      <c r="AG1" t="str">
        <v/>
      </c>
      <c r="AH1" t="str">
        <v/>
      </c>
      <c r="AI1" t="str">
        <v/>
      </c>
      <c r="AJ1" t="str">
        <v/>
      </c>
      <c r="AK1" t="str">
        <v/>
      </c>
      <c r="AL1" t="str">
        <v/>
      </c>
      <c r="AM1" t="str">
        <v/>
      </c>
      <c r="AN1" t="str">
        <v/>
      </c>
      <c r="AO1" t="str">
        <v/>
      </c>
      <c r="AP1" t="str">
        <v/>
      </c>
      <c r="AQ1" t="str">
        <v/>
      </c>
      <c r="AR1" t="str">
        <v/>
      </c>
      <c r="AS1" t="str">
        <v/>
      </c>
      <c r="AT1" t="str">
        <v/>
      </c>
      <c r="AU1" t="str">
        <v/>
      </c>
      <c r="AV1" t="str">
        <v/>
      </c>
      <c r="AW1" t="str">
        <v/>
      </c>
      <c r="AX1" t="str">
        <v/>
      </c>
      <c r="AY1" t="str">
        <v/>
      </c>
      <c r="AZ1" t="str">
        <v/>
      </c>
      <c r="BA1" t="str">
        <v/>
      </c>
      <c r="BB1" t="str">
        <v/>
      </c>
      <c r="BC1" t="str">
        <v/>
      </c>
      <c r="BD1" t="str">
        <v/>
      </c>
      <c r="BE1" t="str">
        <v/>
      </c>
      <c r="BF1" t="str">
        <v/>
      </c>
      <c r="BG1" t="str">
        <v/>
      </c>
      <c r="BH1" t="str">
        <v/>
      </c>
      <c r="BI1" t="str">
        <v/>
      </c>
      <c r="BJ1" t="str">
        <v/>
      </c>
      <c r="BK1" t="str">
        <v/>
      </c>
      <c r="BL1" t="str">
        <v/>
      </c>
      <c r="BM1" t="str">
        <v/>
      </c>
      <c r="BN1" t="str">
        <v/>
      </c>
      <c r="BO1" t="str">
        <v/>
      </c>
      <c r="BP1" t="str">
        <v/>
      </c>
      <c r="BQ1" t="str">
        <v/>
      </c>
      <c r="BR1" t="str">
        <v/>
      </c>
      <c r="BS1" t="str">
        <v/>
      </c>
      <c r="BT1" t="str">
        <v/>
      </c>
      <c r="BU1" t="str">
        <v/>
      </c>
      <c r="BV1" t="str">
        <v/>
      </c>
      <c r="BW1" t="str">
        <v/>
      </c>
      <c r="BX1" t="str">
        <v/>
      </c>
      <c r="BY1" t="str">
        <v/>
      </c>
      <c r="BZ1" t="str">
        <v/>
      </c>
      <c r="CA1" t="str">
        <v/>
      </c>
      <c r="CB1" t="str">
        <v/>
      </c>
      <c r="CC1" t="str">
        <v/>
      </c>
      <c r="CD1" t="str">
        <v/>
      </c>
      <c r="CE1" t="str">
        <v/>
      </c>
      <c r="CF1" t="str">
        <v/>
      </c>
      <c r="CG1" t="str">
        <v/>
      </c>
      <c r="CH1" t="str">
        <v/>
      </c>
      <c r="CI1" t="str">
        <v/>
      </c>
      <c r="CJ1" t="str">
        <v/>
      </c>
      <c r="CK1" t="str">
        <v/>
      </c>
      <c r="CL1" t="str">
        <v/>
      </c>
      <c r="CM1" t="str">
        <v/>
      </c>
      <c r="CN1" t="str">
        <v/>
      </c>
      <c r="CO1" t="str">
        <v/>
      </c>
      <c r="CP1" t="str">
        <v/>
      </c>
      <c r="CQ1" t="str">
        <v/>
      </c>
      <c r="CR1" t="str">
        <v/>
      </c>
      <c r="CS1" t="str">
        <v/>
      </c>
      <c r="CT1" t="str">
        <v>0</v>
      </c>
      <c r="CU1" t="str">
        <v/>
      </c>
      <c r="CV1" t="str">
        <v/>
      </c>
      <c r="CW1" t="str">
        <v/>
      </c>
      <c r="CX1" t="str">
        <v/>
      </c>
      <c r="CY1" t="str">
        <v/>
      </c>
      <c r="CZ1" t="str">
        <v>0</v>
      </c>
      <c r="DA1" t="str">
        <v/>
      </c>
      <c r="DB1" t="str">
        <v/>
      </c>
      <c r="DC1" t="str">
        <v/>
      </c>
      <c r="DD1" t="str">
        <v/>
      </c>
      <c r="DE1" t="str">
        <v/>
      </c>
      <c r="DF1" t="str">
        <v/>
      </c>
      <c r="DG1" t="str">
        <v/>
      </c>
      <c r="DH1" t="str">
        <v/>
      </c>
      <c r="DI1" t="str">
        <v>0</v>
      </c>
      <c r="DJ1" t="str">
        <v/>
      </c>
      <c r="DK1" t="str">
        <v/>
      </c>
      <c r="DL1" t="str">
        <v/>
      </c>
      <c r="DM1" t="str">
        <v/>
      </c>
      <c r="DN1" t="str">
        <v/>
      </c>
      <c r="DO1" t="str">
        <v>0</v>
      </c>
      <c r="DP1" t="str">
        <v/>
      </c>
      <c r="DQ1" t="str">
        <v/>
      </c>
      <c r="DR1" t="str">
        <v/>
      </c>
      <c r="DS1" t="str">
        <v/>
      </c>
      <c r="DT1" t="str">
        <v/>
      </c>
      <c r="DU1" t="str">
        <v/>
      </c>
      <c r="DV1" t="str">
        <v/>
      </c>
      <c r="DW1" t="str">
        <v/>
      </c>
      <c r="DX1" t="str">
        <v/>
      </c>
      <c r="DY1" t="str">
        <v/>
      </c>
      <c r="DZ1" t="str">
        <v/>
      </c>
      <c r="EA1" t="str">
        <v/>
      </c>
      <c r="EB1" t="str">
        <v/>
      </c>
      <c r="EC1" t="str">
        <v/>
      </c>
      <c r="ED1" t="str">
        <v/>
      </c>
      <c r="EE1" t="str">
        <v/>
      </c>
      <c r="EF1" t="str">
        <v>100</v>
      </c>
      <c r="EG1" t="str">
        <v/>
      </c>
      <c r="EH1" t="str">
        <v/>
      </c>
      <c r="EI1" t="str">
        <v/>
      </c>
      <c r="EJ1" t="str">
        <v>100</v>
      </c>
      <c r="EK1" t="str">
        <v/>
      </c>
      <c r="EL1" t="str">
        <v/>
      </c>
      <c r="EM1" t="str">
        <v/>
      </c>
      <c r="EN1" t="str">
        <v/>
      </c>
      <c r="EO1" t="str">
        <v/>
      </c>
      <c r="EP1" t="str">
        <v/>
      </c>
      <c r="EQ1" t="str">
        <v/>
      </c>
      <c r="ER1" t="str">
        <v/>
      </c>
      <c r="ES1" t="str">
        <v/>
      </c>
      <c r="ET1" t="str">
        <v/>
      </c>
      <c r="EU1" t="str">
        <v/>
      </c>
      <c r="EV1" t="str">
        <v/>
      </c>
      <c r="EW1" t="str">
        <v/>
      </c>
      <c r="EX1" t="str">
        <v/>
      </c>
      <c r="EY1" t="str">
        <v/>
      </c>
      <c r="EZ1" t="str">
        <v/>
      </c>
      <c r="FA1" t="str">
        <v/>
      </c>
      <c r="FB1" t="str">
        <v/>
      </c>
      <c r="FC1" t="str">
        <v/>
      </c>
      <c r="FD1" t="str">
        <v/>
      </c>
      <c r="FE1" t="str">
        <v/>
      </c>
      <c r="FF1" t="str">
        <v/>
      </c>
      <c r="FG1" t="str">
        <v/>
      </c>
      <c r="FH1" t="str">
        <v/>
      </c>
      <c r="FI1" t="str">
        <v>100</v>
      </c>
      <c r="FJ1" t="str">
        <v/>
      </c>
      <c r="FK1" t="str">
        <v/>
      </c>
      <c r="FL1" t="str">
        <v/>
      </c>
      <c r="FQ1" s="34">
        <f ca="1">NOW()</f>
        <v>42821.639844907404</v>
      </c>
      <c r="IT1" t="str">
        <f>Инструкция!A3</f>
        <v>версия 1.3</v>
      </c>
      <c r="IU1" s="2" t="s">
        <v>113</v>
      </c>
    </row>
    <row r="2" spans="1:255" x14ac:dyDescent="0.25">
      <c r="B2">
        <f>IF('Информация об ОО'!A1=1,1,0)</f>
        <v>0</v>
      </c>
      <c r="L2">
        <v>0</v>
      </c>
      <c r="M2">
        <v>1</v>
      </c>
      <c r="N2">
        <v>2</v>
      </c>
      <c r="O2">
        <v>3</v>
      </c>
      <c r="P2">
        <v>4</v>
      </c>
      <c r="Q2">
        <v>5</v>
      </c>
      <c r="R2">
        <v>6</v>
      </c>
      <c r="S2">
        <v>7</v>
      </c>
      <c r="T2">
        <v>8</v>
      </c>
      <c r="U2">
        <v>8</v>
      </c>
      <c r="V2">
        <v>8</v>
      </c>
      <c r="W2">
        <v>8</v>
      </c>
      <c r="X2">
        <v>8</v>
      </c>
      <c r="Y2">
        <v>8</v>
      </c>
      <c r="Z2">
        <v>8</v>
      </c>
      <c r="AA2">
        <v>8</v>
      </c>
      <c r="AB2">
        <v>8</v>
      </c>
      <c r="AC2">
        <v>8</v>
      </c>
      <c r="AD2">
        <v>8</v>
      </c>
      <c r="AE2">
        <v>9</v>
      </c>
      <c r="AF2">
        <v>9</v>
      </c>
      <c r="AG2">
        <v>9</v>
      </c>
      <c r="AH2">
        <v>9</v>
      </c>
      <c r="AI2">
        <v>9</v>
      </c>
      <c r="AJ2">
        <v>9</v>
      </c>
      <c r="AK2">
        <v>9</v>
      </c>
      <c r="AL2">
        <v>9</v>
      </c>
      <c r="AM2">
        <v>9</v>
      </c>
      <c r="AN2">
        <v>9</v>
      </c>
      <c r="AO2">
        <v>9</v>
      </c>
      <c r="AP2" t="str">
        <v>10</v>
      </c>
      <c r="AQ2">
        <v>11</v>
      </c>
      <c r="AR2">
        <v>11</v>
      </c>
      <c r="AS2">
        <v>11</v>
      </c>
      <c r="AT2">
        <v>11</v>
      </c>
      <c r="AU2">
        <v>11</v>
      </c>
      <c r="AV2">
        <v>11</v>
      </c>
      <c r="AW2">
        <v>11</v>
      </c>
      <c r="AX2">
        <v>11</v>
      </c>
      <c r="AY2">
        <v>11</v>
      </c>
      <c r="AZ2">
        <v>11</v>
      </c>
      <c r="BA2">
        <v>11</v>
      </c>
      <c r="BB2" t="str">
        <v>12</v>
      </c>
      <c r="BC2">
        <v>13</v>
      </c>
      <c r="BD2">
        <v>13</v>
      </c>
      <c r="BE2">
        <v>13</v>
      </c>
      <c r="BF2">
        <v>13</v>
      </c>
      <c r="BG2">
        <v>13</v>
      </c>
      <c r="BH2">
        <v>13</v>
      </c>
      <c r="BI2">
        <v>13</v>
      </c>
      <c r="BJ2">
        <v>13</v>
      </c>
      <c r="BK2">
        <v>13</v>
      </c>
      <c r="BL2">
        <v>13</v>
      </c>
      <c r="BM2">
        <v>13</v>
      </c>
      <c r="BN2">
        <v>13</v>
      </c>
      <c r="BO2">
        <v>13</v>
      </c>
      <c r="BP2">
        <v>13</v>
      </c>
      <c r="BQ2">
        <v>13</v>
      </c>
      <c r="BR2">
        <v>13</v>
      </c>
      <c r="BS2">
        <v>13</v>
      </c>
      <c r="BT2">
        <v>13</v>
      </c>
      <c r="BU2">
        <v>13</v>
      </c>
      <c r="BV2" t="str">
        <v>14</v>
      </c>
      <c r="BW2" t="str">
        <v>15</v>
      </c>
      <c r="BX2" t="str">
        <v>16</v>
      </c>
      <c r="BY2" t="str">
        <v>17</v>
      </c>
      <c r="BZ2" t="str">
        <v>17</v>
      </c>
      <c r="CA2" t="str">
        <v>17</v>
      </c>
      <c r="CB2" t="str">
        <v>17</v>
      </c>
      <c r="CC2" t="str">
        <v>17</v>
      </c>
      <c r="CD2" t="str">
        <v>17</v>
      </c>
      <c r="CE2" t="str">
        <v>18</v>
      </c>
      <c r="CF2" t="str">
        <v>19</v>
      </c>
      <c r="CG2" t="str">
        <v>20</v>
      </c>
      <c r="CH2" t="str">
        <v>21</v>
      </c>
      <c r="CI2" t="str">
        <v>22</v>
      </c>
      <c r="CJ2" t="str">
        <v>23</v>
      </c>
      <c r="CK2" t="str">
        <v>24</v>
      </c>
      <c r="CL2" t="str">
        <v>24</v>
      </c>
      <c r="CM2" t="str">
        <v>25</v>
      </c>
      <c r="CN2" t="str">
        <v>25</v>
      </c>
      <c r="CO2" t="str">
        <v>26</v>
      </c>
      <c r="CP2" t="str">
        <v>26</v>
      </c>
      <c r="CQ2" t="str">
        <v>26</v>
      </c>
      <c r="CR2" t="str">
        <v>26</v>
      </c>
      <c r="CS2" t="str">
        <v>26</v>
      </c>
      <c r="CT2" t="str">
        <v>26</v>
      </c>
      <c r="CU2" t="str">
        <v>26</v>
      </c>
      <c r="CV2" t="str">
        <v>27</v>
      </c>
      <c r="CW2" t="str">
        <v>27</v>
      </c>
      <c r="CX2" t="str">
        <v>27</v>
      </c>
      <c r="CY2" t="str">
        <v>27</v>
      </c>
      <c r="CZ2" t="str">
        <v>27</v>
      </c>
      <c r="DA2" t="str">
        <v>27</v>
      </c>
      <c r="DB2" t="str">
        <v>28</v>
      </c>
      <c r="DC2" t="str">
        <v>28</v>
      </c>
      <c r="DD2" t="str">
        <v>29</v>
      </c>
      <c r="DE2" t="str">
        <v>29</v>
      </c>
      <c r="DF2" t="str">
        <v>29</v>
      </c>
      <c r="DG2" t="str">
        <v>29</v>
      </c>
      <c r="DH2" t="str">
        <v>29</v>
      </c>
      <c r="DI2" t="str">
        <v>29</v>
      </c>
      <c r="DJ2" t="str">
        <v>29</v>
      </c>
      <c r="DK2" t="str">
        <v>30</v>
      </c>
      <c r="DL2" t="str">
        <v>30</v>
      </c>
      <c r="DM2" t="str">
        <v>30</v>
      </c>
      <c r="DN2" t="str">
        <v>30</v>
      </c>
      <c r="DO2" t="str">
        <v>30</v>
      </c>
      <c r="DP2" t="str">
        <v>30</v>
      </c>
      <c r="DQ2" t="str">
        <v>31</v>
      </c>
      <c r="DR2" t="str">
        <v>31</v>
      </c>
      <c r="DS2" t="str">
        <v>32</v>
      </c>
      <c r="DT2" t="str">
        <v>32</v>
      </c>
      <c r="DU2" t="str">
        <v>33</v>
      </c>
      <c r="DV2" t="str">
        <v>33</v>
      </c>
      <c r="DW2" t="str">
        <v>34</v>
      </c>
      <c r="DX2" t="str">
        <v>34</v>
      </c>
      <c r="DY2" t="str">
        <v>34</v>
      </c>
      <c r="DZ2" t="str">
        <v>35</v>
      </c>
      <c r="EA2" t="str">
        <v>36</v>
      </c>
      <c r="EB2" t="str">
        <v>36</v>
      </c>
      <c r="EC2" t="str">
        <v>36</v>
      </c>
      <c r="ED2" t="str">
        <v>36</v>
      </c>
      <c r="EE2" t="str">
        <v>37</v>
      </c>
      <c r="EF2" t="str">
        <v>37</v>
      </c>
      <c r="EG2" t="str">
        <v>38</v>
      </c>
      <c r="EH2" t="str">
        <v>38</v>
      </c>
      <c r="EI2" t="str">
        <v>38</v>
      </c>
      <c r="EJ2" t="str">
        <v>38</v>
      </c>
      <c r="EK2" t="str">
        <v>39</v>
      </c>
      <c r="EL2" t="str">
        <v>39</v>
      </c>
      <c r="EM2" t="str">
        <v>39</v>
      </c>
      <c r="EN2" t="str">
        <v>40</v>
      </c>
      <c r="EO2" t="str">
        <v>41</v>
      </c>
      <c r="EP2" t="str">
        <v>41</v>
      </c>
      <c r="EQ2" t="str">
        <v>41</v>
      </c>
      <c r="ER2" t="str">
        <v>41</v>
      </c>
      <c r="ES2" t="str">
        <v>42</v>
      </c>
      <c r="ET2" t="str">
        <v>42</v>
      </c>
      <c r="EU2" t="str">
        <v>43</v>
      </c>
      <c r="EV2" t="str">
        <v>44</v>
      </c>
      <c r="EW2" t="str">
        <v>44</v>
      </c>
      <c r="EX2" t="str">
        <v>44</v>
      </c>
      <c r="EY2" t="str">
        <v>44</v>
      </c>
      <c r="EZ2" t="str">
        <v>44</v>
      </c>
      <c r="FA2" t="str">
        <v>44</v>
      </c>
      <c r="FB2" t="str">
        <v>44</v>
      </c>
      <c r="FC2" t="str">
        <v>44</v>
      </c>
      <c r="FD2" t="str">
        <v>45</v>
      </c>
      <c r="FE2" t="str">
        <v>45</v>
      </c>
      <c r="FF2" t="str">
        <v>45</v>
      </c>
      <c r="FG2" t="str">
        <v>45</v>
      </c>
      <c r="FH2" t="str">
        <v>45</v>
      </c>
      <c r="FI2" t="str">
        <v>45</v>
      </c>
      <c r="FJ2" t="str">
        <v>45</v>
      </c>
      <c r="FK2" t="str">
        <v>46</v>
      </c>
      <c r="FL2" t="str">
        <v>47</v>
      </c>
    </row>
    <row r="3" spans="1:255" x14ac:dyDescent="0.25">
      <c r="L3">
        <v>0</v>
      </c>
      <c r="M3">
        <v>0</v>
      </c>
      <c r="N3">
        <v>0</v>
      </c>
      <c r="O3">
        <v>0</v>
      </c>
      <c r="P3">
        <v>0</v>
      </c>
      <c r="Q3">
        <v>0</v>
      </c>
      <c r="R3">
        <v>0</v>
      </c>
      <c r="S3">
        <v>0</v>
      </c>
      <c r="T3" t="str">
        <v>1 класс</v>
      </c>
      <c r="U3" t="str">
        <v>2 класс</v>
      </c>
      <c r="V3" t="str">
        <v>3 класс</v>
      </c>
      <c r="W3" t="str">
        <v>4 класс</v>
      </c>
      <c r="X3" t="str">
        <v>5 класс</v>
      </c>
      <c r="Y3" t="str">
        <v>6 класс</v>
      </c>
      <c r="Z3" t="str">
        <v>7 класс</v>
      </c>
      <c r="AA3" t="str">
        <v>8 класс</v>
      </c>
      <c r="AB3" t="str">
        <v>9 класс</v>
      </c>
      <c r="AC3" t="str">
        <v>10 класс</v>
      </c>
      <c r="AD3" t="str">
        <v>11 класс</v>
      </c>
      <c r="AE3" t="str">
        <v>1 класс</v>
      </c>
      <c r="AF3" t="str">
        <v>2 класс</v>
      </c>
      <c r="AG3" t="str">
        <v>3 класс</v>
      </c>
      <c r="AH3" t="str">
        <v>4 класс</v>
      </c>
      <c r="AI3" t="str">
        <v>5 класс</v>
      </c>
      <c r="AJ3" t="str">
        <v>6 класс</v>
      </c>
      <c r="AK3" t="str">
        <v>7 класс</v>
      </c>
      <c r="AL3" t="str">
        <v>8 класс</v>
      </c>
      <c r="AM3" t="str">
        <v>9 класс</v>
      </c>
      <c r="AN3" t="str">
        <v>10 класс</v>
      </c>
      <c r="AO3" t="str">
        <v>11 класс</v>
      </c>
      <c r="AP3">
        <v>0</v>
      </c>
      <c r="AQ3" t="str">
        <v>1 класс</v>
      </c>
      <c r="AR3" t="str">
        <v>2 класс</v>
      </c>
      <c r="AS3" t="str">
        <v>3 класс</v>
      </c>
      <c r="AT3" t="str">
        <v>4 класс</v>
      </c>
      <c r="AU3" t="str">
        <v>5 класс</v>
      </c>
      <c r="AV3" t="str">
        <v>6 класс</v>
      </c>
      <c r="AW3" t="str">
        <v>7 класс</v>
      </c>
      <c r="AX3" t="str">
        <v>8 класс</v>
      </c>
      <c r="AY3" t="str">
        <v>9 класс</v>
      </c>
      <c r="AZ3" t="str">
        <v>10 класс</v>
      </c>
      <c r="BA3" t="str">
        <v>11 класс</v>
      </c>
      <c r="BB3">
        <v>0</v>
      </c>
      <c r="BC3" t="str">
        <v>Русский язык</v>
      </c>
      <c r="BD3" t="str">
        <v>Математика</v>
      </c>
      <c r="BE3" t="str">
        <v>Физика</v>
      </c>
      <c r="BF3" t="str">
        <v>Информатика</v>
      </c>
      <c r="BG3" t="str">
        <v>Химия</v>
      </c>
      <c r="BH3" t="str">
        <v>Биология</v>
      </c>
      <c r="BI3" t="str">
        <v>История</v>
      </c>
      <c r="BJ3" t="str">
        <v>Обществознание</v>
      </c>
      <c r="BK3" t="str">
        <v>География</v>
      </c>
      <c r="BL3" t="str">
        <v>Литература</v>
      </c>
      <c r="BM3" t="str">
        <v>Английский язык</v>
      </c>
      <c r="BN3" t="str">
        <v>Технология</v>
      </c>
      <c r="BO3" t="str">
        <v>ИЗО</v>
      </c>
      <c r="BP3" t="str">
        <v>Музыка</v>
      </c>
      <c r="BQ3" t="str">
        <v>Основы безопасности жизнедеятельности</v>
      </c>
      <c r="BR3" t="str">
        <v>Другой предмет (укажите в ячейке ниже)</v>
      </c>
      <c r="BS3">
        <v>0</v>
      </c>
      <c r="BT3" t="str">
        <v>Другой предмет (укажите в ячейке ниже)</v>
      </c>
      <c r="BU3">
        <v>0</v>
      </c>
      <c r="BV3">
        <v>0</v>
      </c>
      <c r="BW3">
        <v>0</v>
      </c>
      <c r="BX3">
        <v>0</v>
      </c>
      <c r="BY3" t="str">
        <v>индивидуализация на уроках</v>
      </c>
      <c r="BZ3" t="str">
        <v>индивидуальные образовательные траектории</v>
      </c>
      <c r="CA3" t="str">
        <v>индивидуальный учебный план</v>
      </c>
      <c r="CB3" t="str">
        <v>система дополнительного образования</v>
      </c>
      <c r="CC3" t="str">
        <v>вовлечение в исследовательскую деятельность</v>
      </c>
      <c r="CD3" t="str">
        <v>другое (впишите не более 256 знаков)</v>
      </c>
      <c r="CE3">
        <v>0</v>
      </c>
      <c r="CF3">
        <v>0</v>
      </c>
      <c r="CG3">
        <v>0</v>
      </c>
      <c r="CH3">
        <v>0</v>
      </c>
      <c r="CI3">
        <v>0</v>
      </c>
      <c r="CJ3">
        <v>0</v>
      </c>
      <c r="CK3">
        <v>0</v>
      </c>
      <c r="CL3">
        <v>0</v>
      </c>
      <c r="CM3">
        <v>0</v>
      </c>
      <c r="CN3">
        <v>0</v>
      </c>
      <c r="CO3">
        <v>0</v>
      </c>
      <c r="CP3" t="str">
        <v>высшей категории</v>
      </c>
      <c r="CQ3" t="str">
        <v>первой категории</v>
      </c>
      <c r="CR3" t="str">
        <v>аттестованных на соответствие должности</v>
      </c>
      <c r="CS3" t="str">
        <v>молодых специалистов (без категории)</v>
      </c>
      <c r="CT3" t="str">
        <v>другое (что? укажите в ячейке ниже)</v>
      </c>
      <c r="CU3">
        <v>0</v>
      </c>
      <c r="CV3" t="str">
        <v>высшей категории</v>
      </c>
      <c r="CW3" t="str">
        <v>первой категории</v>
      </c>
      <c r="CX3" t="str">
        <v>аттестованных на соответствие должности</v>
      </c>
      <c r="CY3" t="str">
        <v>молодых специалистов (без категории)</v>
      </c>
      <c r="CZ3" t="str">
        <v>другое (что? укажите в ячейке ниже)</v>
      </c>
      <c r="DA3" t="str">
        <v/>
      </c>
      <c r="DB3" t="str">
        <v/>
      </c>
      <c r="DC3" t="str">
        <v/>
      </c>
      <c r="DD3" t="str">
        <v/>
      </c>
      <c r="DE3" t="str">
        <v>высшей категории</v>
      </c>
      <c r="DF3" t="str">
        <v>первой категории</v>
      </c>
      <c r="DG3" t="str">
        <v>аттестованных на соответствие должности</v>
      </c>
      <c r="DH3" t="str">
        <v>молодых специалистов (без категории)</v>
      </c>
      <c r="DI3" t="str">
        <v>другое (что? укажите в ячейке ниже)</v>
      </c>
      <c r="DJ3">
        <v>0</v>
      </c>
      <c r="DK3" t="str">
        <v>высшей категории</v>
      </c>
      <c r="DL3" t="str">
        <v>первой категории</v>
      </c>
      <c r="DM3" t="str">
        <v>аттестованных на соответствие должности</v>
      </c>
      <c r="DN3" t="str">
        <v>молодых специалистов (без категории)</v>
      </c>
      <c r="DO3" t="str">
        <v>другое (что? укажите в ячейке ниже)</v>
      </c>
      <c r="DP3">
        <v>0</v>
      </c>
      <c r="DQ3" t="str">
        <v>учителей начальных классов</v>
      </c>
      <c r="DR3" t="str">
        <v>учителей-предметников</v>
      </c>
      <c r="DS3" t="str">
        <v>учителей начальных классов</v>
      </c>
      <c r="DT3" t="str">
        <v>учителей-предметников</v>
      </c>
      <c r="DU3" t="str">
        <v>уволившихся из ОО за 2016 календарный год</v>
      </c>
      <c r="DV3" t="str">
        <v>принятых на работу в ОО за 2016 календарный год</v>
      </c>
      <c r="DW3" t="str">
        <v/>
      </c>
      <c r="DX3" t="str">
        <v>уволившихся из ОО за 2016 календарный год</v>
      </c>
      <c r="DY3" t="str">
        <v>принятых на работу в ОО за 2016 календарный год</v>
      </c>
      <c r="DZ3" t="str">
        <v/>
      </c>
      <c r="EA3" t="str">
        <v>дети с ОВЗ (все статусы по документам), обучающиеся в обычных классах</v>
      </c>
      <c r="EB3" t="str">
        <v>обучающиеся с алко/наркозависимостью</v>
      </c>
      <c r="EC3" t="str">
        <v>обучающиеся, стоящие на внутришкольном учете</v>
      </c>
      <c r="ED3" t="str">
        <v xml:space="preserve">обучающиеся, стоящие на учете в ОВД </v>
      </c>
      <c r="EE3" t="str">
        <v>в населенном пункте, в котором расположена школа</v>
      </c>
      <c r="EF3" t="str">
        <v>в других населенных пунктах</v>
      </c>
      <c r="EG3" t="str">
        <v>в шаговой доступности от ОО</v>
      </c>
      <c r="EH3" t="str">
        <v>в транспортной доступности: не более получаса</v>
      </c>
      <c r="EI3" t="str">
        <v>в транспортной доступности: от получаса до 1 часа</v>
      </c>
      <c r="EJ3" t="str">
        <v>в транспортной доступности: более 1 часа</v>
      </c>
      <c r="EK3" t="str">
        <v>1-4 классы</v>
      </c>
      <c r="EL3" t="str">
        <v>5-7 классы</v>
      </c>
      <c r="EM3" t="str">
        <v>8-9 классы</v>
      </c>
      <c r="EN3" t="str">
        <v/>
      </c>
      <c r="EO3" t="str">
        <v>обучающиеся из неполных семей</v>
      </c>
      <c r="EP3" t="str">
        <v>обучающиеся из многодетных семей</v>
      </c>
      <c r="EQ3" t="str">
        <v>обучающиеся, у которых оба родителя или единственный родитель имеет высшее образование</v>
      </c>
      <c r="ER3" t="str">
        <v>обучающиеся, у которых оба родителя или единственный родитель не работают</v>
      </c>
      <c r="ES3" t="str">
        <v>в 1-4 классах</v>
      </c>
      <c r="ET3" t="str">
        <v xml:space="preserve">в 5-6 классах </v>
      </c>
      <c r="EU3" t="str">
        <v/>
      </c>
      <c r="EV3" t="str">
        <v>Этажность застройки прилегающей к ОО территории:</v>
      </c>
      <c r="EW3" t="str">
        <v>В какие периоды застраивалась территория, прилегающая к ОО?Выберите один или несколько вариантов.</v>
      </c>
      <c r="EX3" t="str">
        <v>до 30-х годов XX века</v>
      </c>
      <c r="EY3" t="str">
        <v>30-50 годы XX века</v>
      </c>
      <c r="EZ3" t="str">
        <v>60-70 годы XX века</v>
      </c>
      <c r="FA3" t="str">
        <v>80-90 годы XX века</v>
      </c>
      <c r="FB3" t="str">
        <v>2000-е годы</v>
      </c>
      <c r="FC3" t="str">
        <v>после 2010 года</v>
      </c>
      <c r="FD3" t="str">
        <v>средства федерального бюджета</v>
      </c>
      <c r="FE3" t="str">
        <v>средства регионального, муниципального бюджетов</v>
      </c>
      <c r="FF3" t="str">
        <v>платные услуги</v>
      </c>
      <c r="FG3" t="str">
        <v>сдача помещений в аренду</v>
      </c>
      <c r="FH3" t="str">
        <v>безвозмездные поступления, в том числе пожертвования</v>
      </c>
      <c r="FI3" t="str">
        <v xml:space="preserve">другое (что? впишите в ячейку ниже) </v>
      </c>
      <c r="FJ3">
        <v>0</v>
      </c>
      <c r="FK3" t="str">
        <v/>
      </c>
      <c r="FL3" t="str">
        <v/>
      </c>
    </row>
    <row r="4" spans="1:255" ht="18.75" x14ac:dyDescent="0.3">
      <c r="B4" s="33" t="str">
        <f>IF(B2&gt;0,"Отчет готов к сохранению и отправке. Выполните пункт 6 или 7 инструкции.","Работа с отчетом не закончена.")</f>
        <v>Работа с отчетом не закончена.</v>
      </c>
    </row>
    <row r="6" spans="1:255" x14ac:dyDescent="0.25">
      <c r="B6" s="35"/>
      <c r="C6" s="35"/>
      <c r="D6" s="35"/>
      <c r="E6" s="35"/>
      <c r="F6" s="35"/>
      <c r="G6" s="35"/>
      <c r="H6" s="35"/>
      <c r="I6" s="35"/>
      <c r="J6" s="35"/>
      <c r="K6" s="35"/>
    </row>
    <row r="7" spans="1:255" ht="18" customHeight="1" x14ac:dyDescent="0.25">
      <c r="B7" s="35"/>
      <c r="C7" s="35"/>
      <c r="D7" s="35"/>
      <c r="E7" s="35"/>
      <c r="F7" s="35"/>
      <c r="G7" s="35"/>
      <c r="H7" s="35"/>
    </row>
    <row r="8" spans="1:255" x14ac:dyDescent="0.25">
      <c r="B8" s="36"/>
      <c r="C8" s="35"/>
      <c r="D8" s="35"/>
      <c r="E8" s="35"/>
      <c r="F8" s="35"/>
      <c r="G8" s="35"/>
      <c r="H8" s="35"/>
    </row>
    <row r="9" spans="1:255" x14ac:dyDescent="0.25">
      <c r="A9" s="36">
        <f>'Информация об ОО'!F6</f>
        <v>0</v>
      </c>
      <c r="C9" s="35"/>
      <c r="D9" s="35"/>
      <c r="E9" s="35"/>
      <c r="F9" s="35"/>
      <c r="G9" s="35"/>
      <c r="H9" s="35"/>
    </row>
    <row r="10" spans="1:255" hidden="1" x14ac:dyDescent="0.25">
      <c r="A10" s="36" t="str">
        <f>CLEAN('Информация об ОО'!G7)</f>
        <v/>
      </c>
      <c r="B10">
        <v>1</v>
      </c>
      <c r="C10" s="35"/>
      <c r="D10" s="35"/>
      <c r="F10" s="36" t="str">
        <f>CLEAN('Информация об ОО'!F5)</f>
        <v/>
      </c>
      <c r="G10" s="36" t="str">
        <f>CLEAN('Информация об ОО'!G5)</f>
        <v>sch000000</v>
      </c>
      <c r="H10" s="35"/>
    </row>
    <row r="11" spans="1:255" hidden="1" x14ac:dyDescent="0.25">
      <c r="A11" s="36" t="str">
        <f>CLEAN('Информация об ОО'!G8)</f>
        <v/>
      </c>
      <c r="B11">
        <v>2</v>
      </c>
      <c r="C11" s="35"/>
      <c r="D11" s="35"/>
      <c r="E11" s="35"/>
      <c r="F11" s="36" t="str">
        <f>CLEAN('Информация об ОО'!F6)</f>
        <v/>
      </c>
      <c r="G11" s="36" t="str">
        <f>CLEAN('Информация об ОО'!G6)</f>
        <v/>
      </c>
      <c r="H11" s="35"/>
    </row>
    <row r="12" spans="1:255" hidden="1" x14ac:dyDescent="0.25">
      <c r="A12" s="36" t="str">
        <f>CLEAN('Информация об ОО'!G9)</f>
        <v/>
      </c>
      <c r="B12">
        <v>3</v>
      </c>
      <c r="C12" s="35"/>
      <c r="D12" s="35"/>
      <c r="E12" s="35"/>
      <c r="F12" s="36" t="str">
        <f>CLEAN('Информация об ОО'!F7)</f>
        <v/>
      </c>
      <c r="G12" s="36" t="str">
        <f>CLEAN('Информация об ОО'!G7)</f>
        <v/>
      </c>
      <c r="H12" s="35"/>
    </row>
    <row r="13" spans="1:255" hidden="1" x14ac:dyDescent="0.25">
      <c r="A13" s="36" t="str">
        <f>CLEAN('Информация об ОО'!G10)</f>
        <v/>
      </c>
      <c r="B13">
        <v>4</v>
      </c>
      <c r="C13" s="35"/>
      <c r="D13" s="35"/>
      <c r="E13" s="35"/>
      <c r="F13" s="36" t="str">
        <f>CLEAN('Информация об ОО'!F8)</f>
        <v/>
      </c>
      <c r="G13" s="36" t="str">
        <f>CLEAN('Информация об ОО'!G8)</f>
        <v/>
      </c>
      <c r="H13" s="35"/>
    </row>
    <row r="14" spans="1:255" hidden="1" x14ac:dyDescent="0.25">
      <c r="A14" s="36" t="str">
        <f>CLEAN('Информация об ОО'!G11)</f>
        <v/>
      </c>
      <c r="B14">
        <v>5</v>
      </c>
      <c r="C14" s="35"/>
      <c r="D14" s="35"/>
      <c r="E14" s="35"/>
      <c r="F14" s="36" t="str">
        <f>CLEAN('Информация об ОО'!F9)</f>
        <v/>
      </c>
      <c r="G14" s="36" t="str">
        <f>CLEAN('Информация об ОО'!G9)</f>
        <v/>
      </c>
      <c r="H14" s="35"/>
    </row>
    <row r="15" spans="1:255" hidden="1" x14ac:dyDescent="0.25">
      <c r="A15" s="36" t="str">
        <f>CLEAN('Информация об ОО'!G12)</f>
        <v/>
      </c>
      <c r="B15">
        <v>6</v>
      </c>
      <c r="C15" s="35"/>
      <c r="D15" s="35"/>
      <c r="E15" s="35"/>
      <c r="F15" s="36" t="str">
        <f>CLEAN('Информация об ОО'!F10)</f>
        <v/>
      </c>
      <c r="G15" s="36" t="str">
        <f>CLEAN('Информация об ОО'!G10)</f>
        <v/>
      </c>
      <c r="H15" s="35"/>
    </row>
    <row r="16" spans="1:255" hidden="1" x14ac:dyDescent="0.25">
      <c r="A16" s="36" t="str">
        <f>CLEAN('Информация об ОО'!G13)</f>
        <v/>
      </c>
      <c r="B16">
        <v>7</v>
      </c>
      <c r="C16" s="35"/>
      <c r="D16" s="35"/>
      <c r="E16" s="35"/>
      <c r="F16" s="36" t="str">
        <f>CLEAN('Информация об ОО'!F11)</f>
        <v/>
      </c>
      <c r="G16" s="36" t="str">
        <f>CLEAN('Информация об ОО'!G11)</f>
        <v/>
      </c>
      <c r="H16" s="35"/>
    </row>
    <row r="17" spans="1:8" hidden="1" x14ac:dyDescent="0.25">
      <c r="A17" s="36" t="str">
        <f>CLEAN('Информация об ОО'!G15)</f>
        <v/>
      </c>
      <c r="B17">
        <v>8</v>
      </c>
      <c r="C17" s="36" t="str">
        <f>'Информация об ОО'!F15</f>
        <v>1 класс</v>
      </c>
      <c r="D17" s="35"/>
      <c r="E17" s="35"/>
      <c r="F17" s="36" t="str">
        <f>CLEAN('Информация об ОО'!F12)</f>
        <v/>
      </c>
      <c r="G17" s="36" t="str">
        <f>CLEAN('Информация об ОО'!G12)</f>
        <v/>
      </c>
      <c r="H17" s="35"/>
    </row>
    <row r="18" spans="1:8" hidden="1" x14ac:dyDescent="0.25">
      <c r="A18" s="36" t="str">
        <f>CLEAN('Информация об ОО'!G16)</f>
        <v/>
      </c>
      <c r="B18">
        <v>8</v>
      </c>
      <c r="C18" s="36" t="str">
        <f>'Информация об ОО'!F16</f>
        <v>2 класс</v>
      </c>
      <c r="D18" s="35"/>
      <c r="E18" s="35"/>
      <c r="F18" s="36" t="str">
        <f>CLEAN('Информация об ОО'!F13)</f>
        <v/>
      </c>
      <c r="G18" s="36" t="str">
        <f>CLEAN('Информация об ОО'!G13)</f>
        <v/>
      </c>
      <c r="H18" s="35"/>
    </row>
    <row r="19" spans="1:8" hidden="1" x14ac:dyDescent="0.25">
      <c r="A19" s="36" t="str">
        <f>CLEAN('Информация об ОО'!G17)</f>
        <v/>
      </c>
      <c r="B19">
        <v>8</v>
      </c>
      <c r="C19" s="36" t="str">
        <f>'Информация об ОО'!F17</f>
        <v>3 класс</v>
      </c>
      <c r="D19" s="35"/>
      <c r="E19" s="35"/>
      <c r="F19" s="36" t="str">
        <f>CLEAN('Информация об ОО'!F14)</f>
        <v/>
      </c>
      <c r="G19" s="36" t="str">
        <f>CLEAN('Информация об ОО'!G14)</f>
        <v/>
      </c>
      <c r="H19" s="35"/>
    </row>
    <row r="20" spans="1:8" hidden="1" x14ac:dyDescent="0.25">
      <c r="A20" s="36" t="str">
        <f>CLEAN('Информация об ОО'!G18)</f>
        <v/>
      </c>
      <c r="B20">
        <v>8</v>
      </c>
      <c r="C20" s="36" t="str">
        <f>'Информация об ОО'!F18</f>
        <v>4 класс</v>
      </c>
      <c r="D20" s="35"/>
      <c r="E20" s="35"/>
      <c r="F20" s="36" t="str">
        <f>CLEAN('Информация об ОО'!F15)</f>
        <v>1 класс</v>
      </c>
      <c r="G20" s="36" t="str">
        <f>CLEAN('Информация об ОО'!G15)</f>
        <v/>
      </c>
      <c r="H20" s="35"/>
    </row>
    <row r="21" spans="1:8" hidden="1" x14ac:dyDescent="0.25">
      <c r="A21" s="36" t="str">
        <f>CLEAN('Информация об ОО'!G19)</f>
        <v/>
      </c>
      <c r="B21">
        <v>8</v>
      </c>
      <c r="C21" s="36" t="str">
        <f>'Информация об ОО'!F19</f>
        <v>5 класс</v>
      </c>
      <c r="D21" s="35"/>
      <c r="E21" s="35"/>
      <c r="F21" s="36" t="str">
        <f>CLEAN('Информация об ОО'!F16)</f>
        <v>2 класс</v>
      </c>
      <c r="G21" s="36" t="str">
        <f>CLEAN('Информация об ОО'!G16)</f>
        <v/>
      </c>
      <c r="H21" s="35"/>
    </row>
    <row r="22" spans="1:8" hidden="1" x14ac:dyDescent="0.25">
      <c r="A22" s="36" t="str">
        <f>CLEAN('Информация об ОО'!G20)</f>
        <v/>
      </c>
      <c r="B22">
        <v>8</v>
      </c>
      <c r="C22" s="36" t="str">
        <f>'Информация об ОО'!F20</f>
        <v>6 класс</v>
      </c>
      <c r="D22" s="35"/>
      <c r="E22" s="35"/>
      <c r="F22" s="36" t="str">
        <f>CLEAN('Информация об ОО'!F17)</f>
        <v>3 класс</v>
      </c>
      <c r="G22" s="36" t="str">
        <f>CLEAN('Информация об ОО'!G17)</f>
        <v/>
      </c>
      <c r="H22" s="35"/>
    </row>
    <row r="23" spans="1:8" hidden="1" x14ac:dyDescent="0.25">
      <c r="A23" s="36" t="str">
        <f>CLEAN('Информация об ОО'!G21)</f>
        <v/>
      </c>
      <c r="B23">
        <v>8</v>
      </c>
      <c r="C23" s="36" t="str">
        <f>'Информация об ОО'!F21</f>
        <v>7 класс</v>
      </c>
      <c r="D23" s="35"/>
      <c r="E23" s="35"/>
      <c r="F23" s="36" t="str">
        <f>CLEAN('Информация об ОО'!F18)</f>
        <v>4 класс</v>
      </c>
      <c r="G23" s="36" t="str">
        <f>CLEAN('Информация об ОО'!G18)</f>
        <v/>
      </c>
      <c r="H23" s="35"/>
    </row>
    <row r="24" spans="1:8" hidden="1" x14ac:dyDescent="0.25">
      <c r="A24" s="36" t="str">
        <f>CLEAN('Информация об ОО'!G22)</f>
        <v/>
      </c>
      <c r="B24">
        <v>8</v>
      </c>
      <c r="C24" s="36" t="str">
        <f>'Информация об ОО'!F22</f>
        <v>8 класс</v>
      </c>
      <c r="D24" s="35"/>
      <c r="E24" s="35"/>
      <c r="F24" s="36" t="str">
        <f>CLEAN('Информация об ОО'!F19)</f>
        <v>5 класс</v>
      </c>
      <c r="G24" s="36" t="str">
        <f>CLEAN('Информация об ОО'!G19)</f>
        <v/>
      </c>
      <c r="H24" s="35"/>
    </row>
    <row r="25" spans="1:8" hidden="1" x14ac:dyDescent="0.25">
      <c r="A25" s="36" t="str">
        <f>CLEAN('Информация об ОО'!G23)</f>
        <v/>
      </c>
      <c r="B25">
        <v>8</v>
      </c>
      <c r="C25" s="36" t="str">
        <f>'Информация об ОО'!F23</f>
        <v>9 класс</v>
      </c>
      <c r="D25" s="35"/>
      <c r="E25" s="35"/>
      <c r="F25" s="36" t="str">
        <f>CLEAN('Информация об ОО'!F20)</f>
        <v>6 класс</v>
      </c>
      <c r="G25" s="36" t="str">
        <f>CLEAN('Информация об ОО'!G20)</f>
        <v/>
      </c>
      <c r="H25" s="35"/>
    </row>
    <row r="26" spans="1:8" hidden="1" x14ac:dyDescent="0.25">
      <c r="A26" s="36" t="str">
        <f>CLEAN('Информация об ОО'!G24)</f>
        <v/>
      </c>
      <c r="B26">
        <v>8</v>
      </c>
      <c r="C26" s="36" t="str">
        <f>'Информация об ОО'!F24</f>
        <v>10 класс</v>
      </c>
      <c r="D26" s="35"/>
      <c r="E26" s="35"/>
      <c r="F26" s="36" t="str">
        <f>CLEAN('Информация об ОО'!F21)</f>
        <v>7 класс</v>
      </c>
      <c r="G26" s="36" t="str">
        <f>CLEAN('Информация об ОО'!G21)</f>
        <v/>
      </c>
      <c r="H26" s="35"/>
    </row>
    <row r="27" spans="1:8" hidden="1" x14ac:dyDescent="0.25">
      <c r="A27" s="36" t="str">
        <f>CLEAN('Информация об ОО'!G25)</f>
        <v/>
      </c>
      <c r="B27">
        <v>8</v>
      </c>
      <c r="C27" s="36" t="str">
        <f>'Информация об ОО'!F25</f>
        <v>11 класс</v>
      </c>
      <c r="D27" s="35"/>
      <c r="E27" s="35"/>
      <c r="F27" s="36" t="str">
        <f>CLEAN('Информация об ОО'!F22)</f>
        <v>8 класс</v>
      </c>
      <c r="G27" s="36" t="str">
        <f>CLEAN('Информация об ОО'!G22)</f>
        <v/>
      </c>
      <c r="H27" s="35"/>
    </row>
    <row r="28" spans="1:8" hidden="1" x14ac:dyDescent="0.25">
      <c r="A28" s="36" t="str">
        <f>CLEAN('Информация об ОО'!G27)</f>
        <v/>
      </c>
      <c r="B28">
        <v>9</v>
      </c>
      <c r="C28" s="36" t="str">
        <f>'Информация об ОО'!F27</f>
        <v>1 класс</v>
      </c>
      <c r="D28" s="35"/>
      <c r="E28" s="35"/>
      <c r="F28" s="36" t="str">
        <f>CLEAN('Информация об ОО'!F23)</f>
        <v>9 класс</v>
      </c>
      <c r="G28" s="36" t="str">
        <f>CLEAN('Информация об ОО'!G23)</f>
        <v/>
      </c>
      <c r="H28" s="35"/>
    </row>
    <row r="29" spans="1:8" hidden="1" x14ac:dyDescent="0.25">
      <c r="A29" s="36" t="str">
        <f>CLEAN('Информация об ОО'!G28)</f>
        <v/>
      </c>
      <c r="B29">
        <v>9</v>
      </c>
      <c r="C29" s="36" t="str">
        <f>'Информация об ОО'!F28</f>
        <v>2 класс</v>
      </c>
      <c r="D29" s="35"/>
      <c r="E29" s="35"/>
      <c r="F29" s="36" t="str">
        <f>CLEAN('Информация об ОО'!F24)</f>
        <v>10 класс</v>
      </c>
      <c r="G29" s="36" t="str">
        <f>CLEAN('Информация об ОО'!G24)</f>
        <v/>
      </c>
      <c r="H29" s="35"/>
    </row>
    <row r="30" spans="1:8" hidden="1" x14ac:dyDescent="0.25">
      <c r="A30" s="36" t="str">
        <f>CLEAN('Информация об ОО'!G29)</f>
        <v/>
      </c>
      <c r="B30">
        <v>9</v>
      </c>
      <c r="C30" s="36" t="str">
        <f>'Информация об ОО'!F29</f>
        <v>3 класс</v>
      </c>
      <c r="D30" s="35"/>
      <c r="E30" s="35"/>
      <c r="F30" s="36" t="str">
        <f>CLEAN('Информация об ОО'!F25)</f>
        <v>11 класс</v>
      </c>
      <c r="G30" s="36" t="str">
        <f>CLEAN('Информация об ОО'!G25)</f>
        <v/>
      </c>
      <c r="H30" s="35"/>
    </row>
    <row r="31" spans="1:8" hidden="1" x14ac:dyDescent="0.25">
      <c r="A31" s="36" t="str">
        <f>CLEAN('Информация об ОО'!G30)</f>
        <v/>
      </c>
      <c r="B31">
        <v>9</v>
      </c>
      <c r="C31" s="36" t="str">
        <f>'Информация об ОО'!F30</f>
        <v>4 класс</v>
      </c>
      <c r="D31" s="35"/>
      <c r="E31" s="35"/>
      <c r="F31" s="36" t="str">
        <f>CLEAN('Информация об ОО'!F26)</f>
        <v/>
      </c>
      <c r="G31" s="36" t="str">
        <f>CLEAN('Информация об ОО'!G26)</f>
        <v/>
      </c>
      <c r="H31" s="35"/>
    </row>
    <row r="32" spans="1:8" hidden="1" x14ac:dyDescent="0.25">
      <c r="A32" s="36" t="str">
        <f>CLEAN('Информация об ОО'!G31)</f>
        <v/>
      </c>
      <c r="B32">
        <v>9</v>
      </c>
      <c r="C32" s="36" t="str">
        <f>'Информация об ОО'!F31</f>
        <v>5 класс</v>
      </c>
      <c r="D32" s="35"/>
      <c r="E32" s="35"/>
      <c r="F32" s="36" t="str">
        <f>CLEAN('Информация об ОО'!F27)</f>
        <v>1 класс</v>
      </c>
      <c r="G32" s="36" t="str">
        <f>CLEAN('Информация об ОО'!G27)</f>
        <v/>
      </c>
      <c r="H32" s="35"/>
    </row>
    <row r="33" spans="1:8" hidden="1" x14ac:dyDescent="0.25">
      <c r="A33" s="36" t="str">
        <f>CLEAN('Информация об ОО'!G32)</f>
        <v/>
      </c>
      <c r="B33">
        <v>9</v>
      </c>
      <c r="C33" s="36" t="str">
        <f>'Информация об ОО'!F32</f>
        <v>6 класс</v>
      </c>
      <c r="D33" s="35"/>
      <c r="E33" s="35"/>
      <c r="F33" s="36" t="str">
        <f>CLEAN('Информация об ОО'!F28)</f>
        <v>2 класс</v>
      </c>
      <c r="G33" s="36" t="str">
        <f>CLEAN('Информация об ОО'!G28)</f>
        <v/>
      </c>
      <c r="H33" s="35"/>
    </row>
    <row r="34" spans="1:8" hidden="1" x14ac:dyDescent="0.25">
      <c r="A34" s="36" t="str">
        <f>CLEAN('Информация об ОО'!G33)</f>
        <v/>
      </c>
      <c r="B34">
        <v>9</v>
      </c>
      <c r="C34" s="36" t="str">
        <f>'Информация об ОО'!F33</f>
        <v>7 класс</v>
      </c>
      <c r="D34" s="35"/>
      <c r="E34" s="35"/>
      <c r="F34" s="36" t="str">
        <f>CLEAN('Информация об ОО'!F29)</f>
        <v>3 класс</v>
      </c>
      <c r="G34" s="36" t="str">
        <f>CLEAN('Информация об ОО'!G29)</f>
        <v/>
      </c>
      <c r="H34" s="35"/>
    </row>
    <row r="35" spans="1:8" hidden="1" x14ac:dyDescent="0.25">
      <c r="A35" s="36" t="str">
        <f>CLEAN('Информация об ОО'!G34)</f>
        <v/>
      </c>
      <c r="B35">
        <v>9</v>
      </c>
      <c r="C35" s="36" t="str">
        <f>'Информация об ОО'!F34</f>
        <v>8 класс</v>
      </c>
      <c r="D35" s="35"/>
      <c r="E35" s="35"/>
      <c r="F35" s="36" t="str">
        <f>CLEAN('Информация об ОО'!F30)</f>
        <v>4 класс</v>
      </c>
      <c r="G35" s="36" t="str">
        <f>CLEAN('Информация об ОО'!G30)</f>
        <v/>
      </c>
      <c r="H35" s="35"/>
    </row>
    <row r="36" spans="1:8" hidden="1" x14ac:dyDescent="0.25">
      <c r="A36" s="36" t="str">
        <f>CLEAN('Информация об ОО'!G35)</f>
        <v/>
      </c>
      <c r="B36">
        <v>9</v>
      </c>
      <c r="C36" s="36" t="str">
        <f>'Информация об ОО'!F35</f>
        <v>9 класс</v>
      </c>
      <c r="D36" s="35"/>
      <c r="E36" s="35"/>
      <c r="F36" s="36" t="str">
        <f>CLEAN('Информация об ОО'!F31)</f>
        <v>5 класс</v>
      </c>
      <c r="G36" s="36" t="str">
        <f>CLEAN('Информация об ОО'!G31)</f>
        <v/>
      </c>
      <c r="H36" s="35"/>
    </row>
    <row r="37" spans="1:8" hidden="1" x14ac:dyDescent="0.25">
      <c r="A37" s="36" t="str">
        <f>CLEAN('Информация об ОО'!G36)</f>
        <v/>
      </c>
      <c r="B37">
        <v>9</v>
      </c>
      <c r="C37" s="36" t="str">
        <f>'Информация об ОО'!F36</f>
        <v>10 класс</v>
      </c>
      <c r="D37" s="35"/>
      <c r="E37" s="35"/>
      <c r="F37" s="36" t="str">
        <f>CLEAN('Информация об ОО'!F32)</f>
        <v>6 класс</v>
      </c>
      <c r="G37" s="36" t="str">
        <f>CLEAN('Информация об ОО'!G32)</f>
        <v/>
      </c>
      <c r="H37" s="35"/>
    </row>
    <row r="38" spans="1:8" hidden="1" x14ac:dyDescent="0.25">
      <c r="A38" s="36" t="str">
        <f>CLEAN('Информация об ОО'!G37)</f>
        <v/>
      </c>
      <c r="B38">
        <v>9</v>
      </c>
      <c r="C38" s="36" t="str">
        <f>'Информация об ОО'!F37</f>
        <v>11 класс</v>
      </c>
      <c r="D38" s="35"/>
      <c r="E38" s="35"/>
      <c r="F38" s="36" t="str">
        <f>CLEAN('Информация об ОО'!F33)</f>
        <v>7 класс</v>
      </c>
      <c r="G38" s="36" t="str">
        <f>CLEAN('Информация об ОО'!G33)</f>
        <v/>
      </c>
      <c r="H38" s="35"/>
    </row>
    <row r="39" spans="1:8" hidden="1" x14ac:dyDescent="0.25">
      <c r="A39" s="36" t="str">
        <f>CLEAN('Информация об ОО'!G38)</f>
        <v/>
      </c>
      <c r="B39" s="36" t="str">
        <f>CLEAN('Информация об ОО'!D38)</f>
        <v>10</v>
      </c>
      <c r="C39" s="35"/>
      <c r="D39" s="35"/>
      <c r="E39" s="35"/>
      <c r="F39" s="36" t="str">
        <f>CLEAN('Информация об ОО'!F34)</f>
        <v>8 класс</v>
      </c>
      <c r="G39" s="36" t="str">
        <f>CLEAN('Информация об ОО'!G34)</f>
        <v/>
      </c>
      <c r="H39" s="35"/>
    </row>
    <row r="40" spans="1:8" hidden="1" x14ac:dyDescent="0.25">
      <c r="A40" s="36" t="str">
        <f>CLEAN('Информация об ОО'!G40)</f>
        <v/>
      </c>
      <c r="B40" s="36">
        <v>11</v>
      </c>
      <c r="C40" s="36" t="str">
        <f>'Информация об ОО'!F40</f>
        <v>1 класс</v>
      </c>
      <c r="D40" s="35"/>
      <c r="E40" s="35"/>
      <c r="F40" s="36" t="str">
        <f>CLEAN('Информация об ОО'!F35)</f>
        <v>9 класс</v>
      </c>
      <c r="G40" s="36" t="str">
        <f>CLEAN('Информация об ОО'!G35)</f>
        <v/>
      </c>
      <c r="H40" s="35"/>
    </row>
    <row r="41" spans="1:8" hidden="1" x14ac:dyDescent="0.25">
      <c r="A41" s="36" t="str">
        <f>CLEAN('Информация об ОО'!G41)</f>
        <v/>
      </c>
      <c r="B41" s="36">
        <v>11</v>
      </c>
      <c r="C41" s="36" t="str">
        <f>'Информация об ОО'!F41</f>
        <v>2 класс</v>
      </c>
      <c r="D41" s="35"/>
      <c r="E41" s="35"/>
      <c r="F41" s="36" t="str">
        <f>CLEAN('Информация об ОО'!F36)</f>
        <v>10 класс</v>
      </c>
      <c r="G41" s="36" t="str">
        <f>CLEAN('Информация об ОО'!G36)</f>
        <v/>
      </c>
      <c r="H41" s="35"/>
    </row>
    <row r="42" spans="1:8" hidden="1" x14ac:dyDescent="0.25">
      <c r="A42" s="36" t="str">
        <f>CLEAN('Информация об ОО'!G42)</f>
        <v/>
      </c>
      <c r="B42" s="36">
        <v>11</v>
      </c>
      <c r="C42" s="36" t="str">
        <f>'Информация об ОО'!F42</f>
        <v>3 класс</v>
      </c>
      <c r="D42" s="35"/>
      <c r="E42" s="35"/>
      <c r="F42" s="36" t="str">
        <f>CLEAN('Информация об ОО'!F37)</f>
        <v>11 класс</v>
      </c>
      <c r="G42" s="36" t="str">
        <f>CLEAN('Информация об ОО'!G37)</f>
        <v/>
      </c>
      <c r="H42" s="35"/>
    </row>
    <row r="43" spans="1:8" hidden="1" x14ac:dyDescent="0.25">
      <c r="A43" s="36" t="str">
        <f>CLEAN('Информация об ОО'!G43)</f>
        <v/>
      </c>
      <c r="B43" s="36">
        <v>11</v>
      </c>
      <c r="C43" s="36" t="str">
        <f>'Информация об ОО'!F43</f>
        <v>4 класс</v>
      </c>
      <c r="D43" s="35"/>
      <c r="E43" s="35"/>
      <c r="F43" s="36" t="str">
        <f>CLEAN('Информация об ОО'!F38)</f>
        <v/>
      </c>
      <c r="G43" s="36" t="str">
        <f>CLEAN('Информация об ОО'!G38)</f>
        <v/>
      </c>
      <c r="H43" s="35"/>
    </row>
    <row r="44" spans="1:8" hidden="1" x14ac:dyDescent="0.25">
      <c r="A44" s="36" t="str">
        <f>CLEAN('Информация об ОО'!G44)</f>
        <v/>
      </c>
      <c r="B44" s="36">
        <v>11</v>
      </c>
      <c r="C44" s="36" t="str">
        <f>'Информация об ОО'!F44</f>
        <v>5 класс</v>
      </c>
      <c r="D44" s="35"/>
      <c r="E44" s="35"/>
      <c r="F44" s="36" t="str">
        <f>CLEAN('Информация об ОО'!F39)</f>
        <v/>
      </c>
      <c r="G44" s="36" t="str">
        <f>CLEAN('Информация об ОО'!G39)</f>
        <v/>
      </c>
      <c r="H44" s="35"/>
    </row>
    <row r="45" spans="1:8" hidden="1" x14ac:dyDescent="0.25">
      <c r="A45" s="36" t="str">
        <f>CLEAN('Информация об ОО'!G45)</f>
        <v/>
      </c>
      <c r="B45" s="36">
        <v>11</v>
      </c>
      <c r="C45" s="36" t="str">
        <f>'Информация об ОО'!F45</f>
        <v>6 класс</v>
      </c>
      <c r="D45" s="35"/>
      <c r="E45" s="35"/>
      <c r="F45" s="36" t="str">
        <f>CLEAN('Информация об ОО'!F40)</f>
        <v>1 класс</v>
      </c>
      <c r="G45" s="36" t="str">
        <f>CLEAN('Информация об ОО'!G40)</f>
        <v/>
      </c>
      <c r="H45" s="35"/>
    </row>
    <row r="46" spans="1:8" hidden="1" x14ac:dyDescent="0.25">
      <c r="A46" s="36" t="str">
        <f>CLEAN('Информация об ОО'!G46)</f>
        <v/>
      </c>
      <c r="B46" s="36">
        <v>11</v>
      </c>
      <c r="C46" s="36" t="str">
        <f>'Информация об ОО'!F46</f>
        <v>7 класс</v>
      </c>
      <c r="D46" s="35"/>
      <c r="E46" s="35"/>
      <c r="F46" s="36" t="str">
        <f>CLEAN('Информация об ОО'!F41)</f>
        <v>2 класс</v>
      </c>
      <c r="G46" s="36" t="str">
        <f>CLEAN('Информация об ОО'!G41)</f>
        <v/>
      </c>
      <c r="H46" s="35"/>
    </row>
    <row r="47" spans="1:8" hidden="1" x14ac:dyDescent="0.25">
      <c r="A47" s="36" t="str">
        <f>CLEAN('Информация об ОО'!G47)</f>
        <v/>
      </c>
      <c r="B47" s="36">
        <v>11</v>
      </c>
      <c r="C47" s="36" t="str">
        <f>'Информация об ОО'!F47</f>
        <v>8 класс</v>
      </c>
      <c r="D47" s="35"/>
      <c r="E47" s="35"/>
      <c r="F47" s="36" t="str">
        <f>CLEAN('Информация об ОО'!F42)</f>
        <v>3 класс</v>
      </c>
      <c r="G47" s="36" t="str">
        <f>CLEAN('Информация об ОО'!G42)</f>
        <v/>
      </c>
      <c r="H47" s="35"/>
    </row>
    <row r="48" spans="1:8" hidden="1" x14ac:dyDescent="0.25">
      <c r="A48" s="36" t="str">
        <f>CLEAN('Информация об ОО'!G48)</f>
        <v/>
      </c>
      <c r="B48" s="36">
        <v>11</v>
      </c>
      <c r="C48" s="36" t="str">
        <f>'Информация об ОО'!F48</f>
        <v>9 класс</v>
      </c>
      <c r="D48" s="35"/>
      <c r="E48" s="35"/>
      <c r="F48" s="36" t="str">
        <f>CLEAN('Информация об ОО'!F43)</f>
        <v>4 класс</v>
      </c>
      <c r="G48" s="36" t="str">
        <f>CLEAN('Информация об ОО'!G43)</f>
        <v/>
      </c>
      <c r="H48" s="35"/>
    </row>
    <row r="49" spans="1:8" hidden="1" x14ac:dyDescent="0.25">
      <c r="A49" s="36" t="str">
        <f>CLEAN('Информация об ОО'!G49)</f>
        <v/>
      </c>
      <c r="B49" s="36">
        <v>11</v>
      </c>
      <c r="C49" s="36" t="str">
        <f>'Информация об ОО'!F49</f>
        <v>10 класс</v>
      </c>
      <c r="D49" s="35"/>
      <c r="E49" s="35"/>
      <c r="F49" s="36" t="str">
        <f>CLEAN('Информация об ОО'!F44)</f>
        <v>5 класс</v>
      </c>
      <c r="G49" s="36" t="str">
        <f>CLEAN('Информация об ОО'!G44)</f>
        <v/>
      </c>
      <c r="H49" s="35"/>
    </row>
    <row r="50" spans="1:8" hidden="1" x14ac:dyDescent="0.25">
      <c r="A50" s="36" t="str">
        <f>CLEAN('Информация об ОО'!G50)</f>
        <v/>
      </c>
      <c r="B50" s="36">
        <v>11</v>
      </c>
      <c r="C50" s="36" t="str">
        <f>'Информация об ОО'!F50</f>
        <v>11 класс</v>
      </c>
      <c r="D50" s="35"/>
      <c r="E50" s="35"/>
      <c r="F50" s="36" t="str">
        <f>CLEAN('Информация об ОО'!F45)</f>
        <v>6 класс</v>
      </c>
      <c r="G50" s="36" t="str">
        <f>CLEAN('Информация об ОО'!G45)</f>
        <v/>
      </c>
      <c r="H50" s="35"/>
    </row>
    <row r="51" spans="1:8" hidden="1" x14ac:dyDescent="0.25">
      <c r="A51" s="36" t="str">
        <f>CLEAN('Информация об ОО'!G51)</f>
        <v/>
      </c>
      <c r="B51" s="36" t="str">
        <f>CLEAN('Информация об ОО'!D51)</f>
        <v>12</v>
      </c>
      <c r="C51" s="36">
        <f>'Информация об ОО'!F51</f>
        <v>0</v>
      </c>
      <c r="D51" s="35"/>
      <c r="E51" s="35"/>
      <c r="F51" s="36" t="str">
        <f>CLEAN('Информация об ОО'!F46)</f>
        <v>7 класс</v>
      </c>
      <c r="G51" s="36" t="str">
        <f>CLEAN('Информация об ОО'!G46)</f>
        <v/>
      </c>
      <c r="H51" s="35"/>
    </row>
    <row r="52" spans="1:8" hidden="1" x14ac:dyDescent="0.25">
      <c r="A52" s="36" t="str">
        <f>CLEAN('Информация об ОО'!G53)</f>
        <v/>
      </c>
      <c r="B52" s="36">
        <v>13</v>
      </c>
      <c r="C52" s="36" t="str">
        <f>'Информация об ОО'!F53</f>
        <v>Русский язык</v>
      </c>
      <c r="F52" s="36" t="str">
        <f>CLEAN('Информация об ОО'!F47)</f>
        <v>8 класс</v>
      </c>
      <c r="G52" s="36" t="str">
        <f>CLEAN('Информация об ОО'!G47)</f>
        <v/>
      </c>
    </row>
    <row r="53" spans="1:8" hidden="1" x14ac:dyDescent="0.25">
      <c r="A53" s="36" t="str">
        <f>CLEAN('Информация об ОО'!G54)</f>
        <v/>
      </c>
      <c r="B53" s="36">
        <v>13</v>
      </c>
      <c r="C53" s="36" t="str">
        <f>'Информация об ОО'!F54</f>
        <v>Математика</v>
      </c>
      <c r="F53" s="36" t="str">
        <f>CLEAN('Информация об ОО'!F48)</f>
        <v>9 класс</v>
      </c>
      <c r="G53" s="36" t="str">
        <f>CLEAN('Информация об ОО'!G48)</f>
        <v/>
      </c>
    </row>
    <row r="54" spans="1:8" hidden="1" x14ac:dyDescent="0.25">
      <c r="A54" s="36" t="str">
        <f>CLEAN('Информация об ОО'!G55)</f>
        <v/>
      </c>
      <c r="B54" s="36">
        <v>13</v>
      </c>
      <c r="C54" s="36" t="str">
        <f>'Информация об ОО'!F55</f>
        <v>Физика</v>
      </c>
      <c r="F54" s="36" t="str">
        <f>CLEAN('Информация об ОО'!F49)</f>
        <v>10 класс</v>
      </c>
      <c r="G54" s="36" t="str">
        <f>CLEAN('Информация об ОО'!G49)</f>
        <v/>
      </c>
    </row>
    <row r="55" spans="1:8" hidden="1" x14ac:dyDescent="0.25">
      <c r="A55" s="36" t="str">
        <f>CLEAN('Информация об ОО'!G56)</f>
        <v/>
      </c>
      <c r="B55" s="36">
        <v>13</v>
      </c>
      <c r="C55" s="36" t="str">
        <f>'Информация об ОО'!F56</f>
        <v>Информатика</v>
      </c>
      <c r="F55" s="36" t="str">
        <f>CLEAN('Информация об ОО'!F50)</f>
        <v>11 класс</v>
      </c>
      <c r="G55" s="36" t="str">
        <f>CLEAN('Информация об ОО'!G50)</f>
        <v/>
      </c>
    </row>
    <row r="56" spans="1:8" hidden="1" x14ac:dyDescent="0.25">
      <c r="A56" s="36" t="str">
        <f>CLEAN('Информация об ОО'!G57)</f>
        <v/>
      </c>
      <c r="B56" s="36">
        <v>13</v>
      </c>
      <c r="C56" s="36" t="str">
        <f>'Информация об ОО'!F57</f>
        <v>Химия</v>
      </c>
      <c r="F56" s="36" t="str">
        <f>CLEAN('Информация об ОО'!F51)</f>
        <v/>
      </c>
      <c r="G56" s="36" t="str">
        <f>CLEAN('Информация об ОО'!G51)</f>
        <v/>
      </c>
    </row>
    <row r="57" spans="1:8" hidden="1" x14ac:dyDescent="0.25">
      <c r="A57" s="36" t="str">
        <f>CLEAN('Информация об ОО'!G58)</f>
        <v/>
      </c>
      <c r="B57" s="36">
        <v>13</v>
      </c>
      <c r="C57" s="36" t="str">
        <f>'Информация об ОО'!F58</f>
        <v>Биология</v>
      </c>
      <c r="F57" s="36" t="str">
        <f>CLEAN('Информация об ОО'!F52)</f>
        <v/>
      </c>
      <c r="G57" s="36" t="str">
        <f>CLEAN('Информация об ОО'!G52)</f>
        <v/>
      </c>
    </row>
    <row r="58" spans="1:8" hidden="1" x14ac:dyDescent="0.25">
      <c r="A58" s="36" t="str">
        <f>CLEAN('Информация об ОО'!G59)</f>
        <v/>
      </c>
      <c r="B58" s="36">
        <v>13</v>
      </c>
      <c r="C58" s="36" t="str">
        <f>'Информация об ОО'!F59</f>
        <v>История</v>
      </c>
      <c r="F58" s="36" t="str">
        <f>CLEAN('Информация об ОО'!F53)</f>
        <v>Русский язык</v>
      </c>
      <c r="G58" s="36" t="str">
        <f>CLEAN('Информация об ОО'!G53)</f>
        <v/>
      </c>
    </row>
    <row r="59" spans="1:8" hidden="1" x14ac:dyDescent="0.25">
      <c r="A59" s="36" t="str">
        <f>CLEAN('Информация об ОО'!G60)</f>
        <v/>
      </c>
      <c r="B59" s="36">
        <v>13</v>
      </c>
      <c r="C59" s="36" t="str">
        <f>'Информация об ОО'!F60</f>
        <v>Обществознание</v>
      </c>
      <c r="F59" s="36" t="str">
        <f>CLEAN('Информация об ОО'!F54)</f>
        <v>Математика</v>
      </c>
      <c r="G59" s="36" t="str">
        <f>CLEAN('Информация об ОО'!G54)</f>
        <v/>
      </c>
    </row>
    <row r="60" spans="1:8" hidden="1" x14ac:dyDescent="0.25">
      <c r="A60" s="36" t="str">
        <f>CLEAN('Информация об ОО'!G61)</f>
        <v/>
      </c>
      <c r="B60" s="36">
        <v>13</v>
      </c>
      <c r="C60" s="36" t="str">
        <f>'Информация об ОО'!F61</f>
        <v>География</v>
      </c>
      <c r="F60" s="36" t="str">
        <f>CLEAN('Информация об ОО'!F55)</f>
        <v>Физика</v>
      </c>
      <c r="G60" s="36" t="str">
        <f>CLEAN('Информация об ОО'!G55)</f>
        <v/>
      </c>
    </row>
    <row r="61" spans="1:8" hidden="1" x14ac:dyDescent="0.25">
      <c r="A61" s="36" t="str">
        <f>CLEAN('Информация об ОО'!G62)</f>
        <v/>
      </c>
      <c r="B61" s="36">
        <v>13</v>
      </c>
      <c r="C61" s="36" t="str">
        <f>'Информация об ОО'!F62</f>
        <v>Литература</v>
      </c>
      <c r="F61" s="36" t="str">
        <f>CLEAN('Информация об ОО'!F56)</f>
        <v>Информатика</v>
      </c>
      <c r="G61" s="36" t="str">
        <f>CLEAN('Информация об ОО'!G56)</f>
        <v/>
      </c>
    </row>
    <row r="62" spans="1:8" hidden="1" x14ac:dyDescent="0.25">
      <c r="A62" s="36" t="str">
        <f>CLEAN('Информация об ОО'!G63)</f>
        <v/>
      </c>
      <c r="B62" s="36">
        <v>13</v>
      </c>
      <c r="C62" s="36" t="str">
        <f>'Информация об ОО'!F63</f>
        <v>Английский язык</v>
      </c>
      <c r="F62" s="36" t="str">
        <f>CLEAN('Информация об ОО'!F57)</f>
        <v>Химия</v>
      </c>
      <c r="G62" s="36" t="str">
        <f>CLEAN('Информация об ОО'!G57)</f>
        <v/>
      </c>
    </row>
    <row r="63" spans="1:8" hidden="1" x14ac:dyDescent="0.25">
      <c r="A63" s="36" t="str">
        <f>CLEAN('Информация об ОО'!G64)</f>
        <v/>
      </c>
      <c r="B63" s="36">
        <v>13</v>
      </c>
      <c r="C63" s="36" t="str">
        <f>'Информация об ОО'!F64</f>
        <v>Технология</v>
      </c>
      <c r="F63" s="36" t="str">
        <f>CLEAN('Информация об ОО'!F58)</f>
        <v>Биология</v>
      </c>
      <c r="G63" s="36" t="str">
        <f>CLEAN('Информация об ОО'!G58)</f>
        <v/>
      </c>
    </row>
    <row r="64" spans="1:8" hidden="1" x14ac:dyDescent="0.25">
      <c r="A64" s="36" t="str">
        <f>CLEAN('Информация об ОО'!G65)</f>
        <v/>
      </c>
      <c r="B64" s="36">
        <v>13</v>
      </c>
      <c r="C64" s="36" t="str">
        <f>'Информация об ОО'!F65</f>
        <v>ИЗО</v>
      </c>
      <c r="F64" s="36" t="str">
        <f>CLEAN('Информация об ОО'!F59)</f>
        <v>История</v>
      </c>
      <c r="G64" s="36" t="str">
        <f>CLEAN('Информация об ОО'!G59)</f>
        <v/>
      </c>
    </row>
    <row r="65" spans="1:7" hidden="1" x14ac:dyDescent="0.25">
      <c r="A65" s="36" t="str">
        <f>CLEAN('Информация об ОО'!G66)</f>
        <v/>
      </c>
      <c r="B65" s="36">
        <v>13</v>
      </c>
      <c r="C65" s="36" t="str">
        <f>'Информация об ОО'!F66</f>
        <v>Музыка</v>
      </c>
      <c r="F65" s="36" t="str">
        <f>CLEAN('Информация об ОО'!F60)</f>
        <v>Обществознание</v>
      </c>
      <c r="G65" s="36" t="str">
        <f>CLEAN('Информация об ОО'!G60)</f>
        <v/>
      </c>
    </row>
    <row r="66" spans="1:7" hidden="1" x14ac:dyDescent="0.25">
      <c r="A66" s="36" t="str">
        <f>CLEAN('Информация об ОО'!G67)</f>
        <v/>
      </c>
      <c r="B66" s="36">
        <v>13</v>
      </c>
      <c r="C66" s="36" t="str">
        <f>'Информация об ОО'!F67</f>
        <v>Основы безопасности жизнедеятельности</v>
      </c>
      <c r="F66" s="36" t="str">
        <f>CLEAN('Информация об ОО'!F61)</f>
        <v>География</v>
      </c>
      <c r="G66" s="36" t="str">
        <f>CLEAN('Информация об ОО'!G61)</f>
        <v/>
      </c>
    </row>
    <row r="67" spans="1:7" hidden="1" x14ac:dyDescent="0.25">
      <c r="A67" s="36" t="str">
        <f>CLEAN('Информация об ОО'!G68)</f>
        <v/>
      </c>
      <c r="B67" s="36">
        <v>13</v>
      </c>
      <c r="C67" s="36" t="str">
        <f>'Информация об ОО'!F68</f>
        <v>Другой предмет (укажите в ячейке ниже)</v>
      </c>
      <c r="F67" s="36" t="str">
        <f>CLEAN('Информация об ОО'!F62)</f>
        <v>Литература</v>
      </c>
      <c r="G67" s="36" t="str">
        <f>CLEAN('Информация об ОО'!G62)</f>
        <v/>
      </c>
    </row>
    <row r="68" spans="1:7" hidden="1" x14ac:dyDescent="0.25">
      <c r="A68" s="36" t="str">
        <f>CLEAN('Информация об ОО'!F69)</f>
        <v/>
      </c>
      <c r="B68" s="36">
        <v>13</v>
      </c>
      <c r="F68" s="36" t="str">
        <f>CLEAN('Информация об ОО'!F63)</f>
        <v>Английский язык</v>
      </c>
      <c r="G68" s="36" t="str">
        <f>CLEAN('Информация об ОО'!G63)</f>
        <v/>
      </c>
    </row>
    <row r="69" spans="1:7" hidden="1" x14ac:dyDescent="0.25">
      <c r="A69" s="36" t="str">
        <f>CLEAN('Информация об ОО'!G70)</f>
        <v/>
      </c>
      <c r="B69" s="36">
        <v>13</v>
      </c>
      <c r="C69" s="36" t="str">
        <f>'Информация об ОО'!F70</f>
        <v>Другой предмет (укажите в ячейке ниже)</v>
      </c>
      <c r="F69" s="36" t="str">
        <f>CLEAN('Информация об ОО'!F64)</f>
        <v>Технология</v>
      </c>
      <c r="G69" s="36" t="str">
        <f>CLEAN('Информация об ОО'!G64)</f>
        <v/>
      </c>
    </row>
    <row r="70" spans="1:7" hidden="1" x14ac:dyDescent="0.25">
      <c r="A70" s="36" t="str">
        <f>CLEAN('Информация об ОО'!F71)</f>
        <v/>
      </c>
      <c r="B70" s="36">
        <v>13</v>
      </c>
      <c r="F70" s="36" t="str">
        <f>CLEAN('Информация об ОО'!F65)</f>
        <v>ИЗО</v>
      </c>
      <c r="G70" s="36" t="str">
        <f>CLEAN('Информация об ОО'!G65)</f>
        <v/>
      </c>
    </row>
    <row r="71" spans="1:7" hidden="1" x14ac:dyDescent="0.25">
      <c r="A71" s="36" t="str">
        <f>CLEAN('Информация об ОО'!G72)</f>
        <v/>
      </c>
      <c r="B71" s="36" t="str">
        <f>CLEAN('Информация об ОО'!D72)</f>
        <v>14</v>
      </c>
      <c r="C71" s="36">
        <f>'Информация об ОО'!F72</f>
        <v>0</v>
      </c>
      <c r="F71" s="36" t="str">
        <f>CLEAN('Информация об ОО'!F66)</f>
        <v>Музыка</v>
      </c>
      <c r="G71" s="36" t="str">
        <f>CLEAN('Информация об ОО'!G66)</f>
        <v/>
      </c>
    </row>
    <row r="72" spans="1:7" hidden="1" x14ac:dyDescent="0.25">
      <c r="A72" s="36" t="str">
        <f>CLEAN('Информация об ОО'!G73)</f>
        <v/>
      </c>
      <c r="B72" s="36" t="str">
        <f>CLEAN('Информация об ОО'!D73)</f>
        <v>15</v>
      </c>
      <c r="C72" s="36">
        <f>'Информация об ОО'!F73</f>
        <v>0</v>
      </c>
      <c r="F72" s="36" t="str">
        <f>CLEAN('Информация об ОО'!F67)</f>
        <v>Основы безопасности жизнедеятельности</v>
      </c>
      <c r="G72" s="36" t="str">
        <f>CLEAN('Информация об ОО'!G67)</f>
        <v/>
      </c>
    </row>
    <row r="73" spans="1:7" hidden="1" x14ac:dyDescent="0.25">
      <c r="A73" s="36" t="str">
        <f>CLEAN('Информация об ОО'!G74)</f>
        <v/>
      </c>
      <c r="B73" s="36" t="str">
        <f>CLEAN('Информация об ОО'!D74)</f>
        <v>16</v>
      </c>
      <c r="C73" s="36">
        <f>'Информация об ОО'!F74</f>
        <v>0</v>
      </c>
      <c r="F73" s="36" t="str">
        <f>CLEAN('Информация об ОО'!F68)</f>
        <v>Другой предмет (укажите в ячейке ниже)</v>
      </c>
      <c r="G73" s="36" t="str">
        <f>CLEAN('Информация об ОО'!G68)</f>
        <v/>
      </c>
    </row>
    <row r="74" spans="1:7" hidden="1" x14ac:dyDescent="0.25">
      <c r="A74" s="36" t="str">
        <f>CLEAN('Информация об ОО'!G76)</f>
        <v/>
      </c>
      <c r="B74" s="36" t="s">
        <v>351</v>
      </c>
      <c r="C74" s="36" t="str">
        <f>'Информация об ОО'!F76</f>
        <v>индивидуализация на уроках</v>
      </c>
      <c r="F74" s="36" t="str">
        <f>CLEAN('Информация об ОО'!F69)</f>
        <v/>
      </c>
      <c r="G74" s="36" t="str">
        <f>CLEAN('Информация об ОО'!G69)</f>
        <v/>
      </c>
    </row>
    <row r="75" spans="1:7" hidden="1" x14ac:dyDescent="0.25">
      <c r="A75" s="36" t="str">
        <f>CLEAN('Информация об ОО'!G77)</f>
        <v/>
      </c>
      <c r="B75" s="36" t="s">
        <v>351</v>
      </c>
      <c r="C75" s="36" t="str">
        <f>'Информация об ОО'!F77</f>
        <v>индивидуальные образовательные траектории</v>
      </c>
      <c r="F75" s="36" t="str">
        <f>CLEAN('Информация об ОО'!F70)</f>
        <v>Другой предмет (укажите в ячейке ниже)</v>
      </c>
      <c r="G75" s="36" t="str">
        <f>CLEAN('Информация об ОО'!G70)</f>
        <v/>
      </c>
    </row>
    <row r="76" spans="1:7" hidden="1" x14ac:dyDescent="0.25">
      <c r="A76" s="36" t="str">
        <f>CLEAN('Информация об ОО'!G78)</f>
        <v/>
      </c>
      <c r="B76" s="36" t="s">
        <v>351</v>
      </c>
      <c r="C76" s="36" t="str">
        <f>'Информация об ОО'!F78</f>
        <v>индивидуальный учебный план</v>
      </c>
      <c r="F76" s="36" t="str">
        <f>CLEAN('Информация об ОО'!F71)</f>
        <v/>
      </c>
      <c r="G76" s="36" t="str">
        <f>CLEAN('Информация об ОО'!G71)</f>
        <v/>
      </c>
    </row>
    <row r="77" spans="1:7" hidden="1" x14ac:dyDescent="0.25">
      <c r="A77" s="36" t="str">
        <f>CLEAN('Информация об ОО'!G79)</f>
        <v/>
      </c>
      <c r="B77" s="36" t="s">
        <v>351</v>
      </c>
      <c r="C77" s="36" t="str">
        <f>'Информация об ОО'!F79</f>
        <v>система дополнительного образования</v>
      </c>
      <c r="F77" s="36" t="str">
        <f>CLEAN('Информация об ОО'!F72)</f>
        <v/>
      </c>
      <c r="G77" s="36" t="str">
        <f>CLEAN('Информация об ОО'!G72)</f>
        <v/>
      </c>
    </row>
    <row r="78" spans="1:7" hidden="1" x14ac:dyDescent="0.25">
      <c r="A78" s="36" t="str">
        <f>CLEAN('Информация об ОО'!G80)</f>
        <v/>
      </c>
      <c r="B78" s="36" t="s">
        <v>351</v>
      </c>
      <c r="C78" s="36" t="str">
        <f>'Информация об ОО'!F80</f>
        <v>вовлечение в исследовательскую деятельность</v>
      </c>
      <c r="F78" s="36" t="str">
        <f>CLEAN('Информация об ОО'!F73)</f>
        <v/>
      </c>
      <c r="G78" s="36" t="str">
        <f>CLEAN('Информация об ОО'!G73)</f>
        <v/>
      </c>
    </row>
    <row r="79" spans="1:7" hidden="1" x14ac:dyDescent="0.25">
      <c r="A79" s="36" t="str">
        <f>CLEAN('Информация об ОО'!G81)</f>
        <v/>
      </c>
      <c r="B79" s="36" t="s">
        <v>351</v>
      </c>
      <c r="C79" s="36" t="str">
        <f>'Информация об ОО'!F81</f>
        <v>другое (впишите не более 256 знаков)</v>
      </c>
      <c r="F79" s="36" t="str">
        <f>CLEAN('Информация об ОО'!F74)</f>
        <v/>
      </c>
      <c r="G79" s="36" t="str">
        <f>CLEAN('Информация об ОО'!G74)</f>
        <v/>
      </c>
    </row>
    <row r="80" spans="1:7" hidden="1" x14ac:dyDescent="0.25">
      <c r="A80" s="36" t="str">
        <f>CLEAN('Информация об ОО'!G82)</f>
        <v/>
      </c>
      <c r="B80" s="36" t="str">
        <f>CLEAN('Информация об ОО'!D82)</f>
        <v>18</v>
      </c>
      <c r="C80" s="36">
        <f>'Информация об ОО'!F82</f>
        <v>0</v>
      </c>
      <c r="F80" s="36" t="str">
        <f>CLEAN('Информация об ОО'!F75)</f>
        <v/>
      </c>
      <c r="G80" s="36" t="str">
        <f>CLEAN('Информация об ОО'!G75)</f>
        <v/>
      </c>
    </row>
    <row r="81" spans="1:7" hidden="1" x14ac:dyDescent="0.25">
      <c r="A81" s="36" t="str">
        <f>CLEAN('Информация об ОО'!G83)</f>
        <v/>
      </c>
      <c r="B81" s="36" t="str">
        <f>CLEAN('Информация об ОО'!D83)</f>
        <v>19</v>
      </c>
      <c r="C81" s="36">
        <f>'Информация об ОО'!F83</f>
        <v>0</v>
      </c>
      <c r="F81" s="36" t="str">
        <f>CLEAN('Информация об ОО'!F76)</f>
        <v>индивидуализация на уроках</v>
      </c>
      <c r="G81" s="36" t="str">
        <f>CLEAN('Информация об ОО'!G76)</f>
        <v/>
      </c>
    </row>
    <row r="82" spans="1:7" hidden="1" x14ac:dyDescent="0.25">
      <c r="A82" s="36" t="str">
        <f>CLEAN('Информация об ОО'!G84)</f>
        <v/>
      </c>
      <c r="B82" s="36" t="str">
        <f>CLEAN('Информация об ОО'!D84)</f>
        <v>20</v>
      </c>
      <c r="C82" s="36">
        <f>'Информация об ОО'!F84</f>
        <v>0</v>
      </c>
      <c r="F82" s="36" t="str">
        <f>CLEAN('Информация об ОО'!F77)</f>
        <v>индивидуальные образовательные траектории</v>
      </c>
      <c r="G82" s="36" t="str">
        <f>CLEAN('Информация об ОО'!G77)</f>
        <v/>
      </c>
    </row>
    <row r="83" spans="1:7" hidden="1" x14ac:dyDescent="0.25">
      <c r="A83" s="36" t="str">
        <f>CLEAN('Информация об ОО'!G85)</f>
        <v/>
      </c>
      <c r="B83" s="36" t="str">
        <f>CLEAN('Информация об ОО'!D85)</f>
        <v>21</v>
      </c>
      <c r="C83" s="36">
        <f>'Информация об ОО'!F85</f>
        <v>0</v>
      </c>
      <c r="F83" s="36" t="str">
        <f>CLEAN('Информация об ОО'!F78)</f>
        <v>индивидуальный учебный план</v>
      </c>
      <c r="G83" s="36" t="str">
        <f>CLEAN('Информация об ОО'!G78)</f>
        <v/>
      </c>
    </row>
    <row r="84" spans="1:7" hidden="1" x14ac:dyDescent="0.25">
      <c r="A84" s="36" t="str">
        <f>CLEAN('Информация об ОО'!G86)</f>
        <v/>
      </c>
      <c r="B84" s="36" t="str">
        <f>CLEAN('Информация об ОО'!D86)</f>
        <v>22</v>
      </c>
      <c r="C84" s="36">
        <f>'Информация об ОО'!F86</f>
        <v>0</v>
      </c>
      <c r="F84" s="36" t="str">
        <f>CLEAN('Информация об ОО'!F79)</f>
        <v>система дополнительного образования</v>
      </c>
      <c r="G84" s="36" t="str">
        <f>CLEAN('Информация об ОО'!G79)</f>
        <v/>
      </c>
    </row>
    <row r="85" spans="1:7" hidden="1" x14ac:dyDescent="0.25">
      <c r="A85" s="36" t="str">
        <f>CLEAN('Информация об ОО'!G87)</f>
        <v/>
      </c>
      <c r="B85" s="36" t="str">
        <f>CLEAN('Информация об ОО'!D87)</f>
        <v>23</v>
      </c>
      <c r="C85" s="36">
        <f>'Информация об ОО'!F87</f>
        <v>0</v>
      </c>
      <c r="F85" s="36" t="str">
        <f>CLEAN('Информация об ОО'!F80)</f>
        <v>вовлечение в исследовательскую деятельность</v>
      </c>
      <c r="G85" s="36" t="str">
        <f>CLEAN('Информация об ОО'!G80)</f>
        <v/>
      </c>
    </row>
    <row r="86" spans="1:7" hidden="1" x14ac:dyDescent="0.25">
      <c r="A86" s="36" t="str">
        <f>CLEAN('Информация об ОО'!G88)</f>
        <v/>
      </c>
      <c r="B86" s="36" t="str">
        <f>CLEAN('Информация об ОО'!D88)</f>
        <v>24</v>
      </c>
      <c r="C86" s="36">
        <f>'Информация об ОО'!F88</f>
        <v>0</v>
      </c>
      <c r="F86" s="36" t="str">
        <f>CLEAN('Информация об ОО'!F81)</f>
        <v>другое (впишите не более 256 знаков)</v>
      </c>
      <c r="G86" s="36" t="str">
        <f>CLEAN('Информация об ОО'!G81)</f>
        <v/>
      </c>
    </row>
    <row r="87" spans="1:7" hidden="1" x14ac:dyDescent="0.25">
      <c r="A87" s="36" t="str">
        <f>CLEAN('Информация об ОО'!G89)</f>
        <v/>
      </c>
      <c r="B87" s="36" t="s">
        <v>352</v>
      </c>
      <c r="C87" s="36">
        <f>'Информация об ОО'!F89</f>
        <v>0</v>
      </c>
      <c r="F87" s="36" t="str">
        <f>CLEAN('Информация об ОО'!F82)</f>
        <v/>
      </c>
      <c r="G87" s="36" t="str">
        <f>CLEAN('Информация об ОО'!G82)</f>
        <v/>
      </c>
    </row>
    <row r="88" spans="1:7" hidden="1" x14ac:dyDescent="0.25">
      <c r="A88" s="36" t="str">
        <f>CLEAN('Информация об ОО'!G90)</f>
        <v/>
      </c>
      <c r="B88" s="36" t="str">
        <f>CLEAN('Информация об ОО'!D90)</f>
        <v>25</v>
      </c>
      <c r="C88" s="36">
        <f>'Информация об ОО'!F90</f>
        <v>0</v>
      </c>
      <c r="F88" s="36" t="str">
        <f>CLEAN('Информация об ОО'!F83)</f>
        <v/>
      </c>
      <c r="G88" s="36" t="str">
        <f>CLEAN('Информация об ОО'!G83)</f>
        <v/>
      </c>
    </row>
    <row r="89" spans="1:7" hidden="1" x14ac:dyDescent="0.25">
      <c r="A89" s="36" t="str">
        <f>CLEAN('Информация об ОО'!G91)</f>
        <v/>
      </c>
      <c r="B89" s="36" t="s">
        <v>353</v>
      </c>
      <c r="C89" s="36">
        <f>'Информация об ОО'!F91</f>
        <v>0</v>
      </c>
      <c r="F89" s="36" t="str">
        <f>CLEAN('Информация об ОО'!F84)</f>
        <v/>
      </c>
      <c r="G89" s="36" t="str">
        <f>CLEAN('Информация об ОО'!G84)</f>
        <v/>
      </c>
    </row>
    <row r="90" spans="1:7" hidden="1" x14ac:dyDescent="0.25">
      <c r="A90" s="36" t="str">
        <f>CLEAN('Информация об ОО'!G92)</f>
        <v/>
      </c>
      <c r="B90" s="36" t="str">
        <f>CLEAN('Информация об ОО'!D92)</f>
        <v>26</v>
      </c>
      <c r="C90" s="36">
        <f>'Информация об ОО'!F92</f>
        <v>0</v>
      </c>
      <c r="F90" s="36" t="str">
        <f>CLEAN('Информация об ОО'!F85)</f>
        <v/>
      </c>
      <c r="G90" s="36" t="str">
        <f>CLEAN('Информация об ОО'!G85)</f>
        <v/>
      </c>
    </row>
    <row r="91" spans="1:7" hidden="1" x14ac:dyDescent="0.25">
      <c r="A91" s="36" t="str">
        <f>CLEAN('Информация об ОО'!G93)</f>
        <v/>
      </c>
      <c r="B91" s="36" t="s">
        <v>354</v>
      </c>
      <c r="C91" s="36" t="str">
        <f>'Информация об ОО'!F93</f>
        <v>высшей категории</v>
      </c>
      <c r="F91" s="36" t="str">
        <f>CLEAN('Информация об ОО'!F86)</f>
        <v/>
      </c>
      <c r="G91" s="36" t="str">
        <f>CLEAN('Информация об ОО'!G86)</f>
        <v/>
      </c>
    </row>
    <row r="92" spans="1:7" hidden="1" x14ac:dyDescent="0.25">
      <c r="A92" s="36" t="str">
        <f>CLEAN('Информация об ОО'!G94)</f>
        <v/>
      </c>
      <c r="B92" s="36" t="s">
        <v>354</v>
      </c>
      <c r="C92" s="36" t="str">
        <f>'Информация об ОО'!F94</f>
        <v>первой категории</v>
      </c>
      <c r="F92" s="36" t="str">
        <f>CLEAN('Информация об ОО'!F87)</f>
        <v/>
      </c>
      <c r="G92" s="36" t="str">
        <f>CLEAN('Информация об ОО'!G87)</f>
        <v/>
      </c>
    </row>
    <row r="93" spans="1:7" hidden="1" x14ac:dyDescent="0.25">
      <c r="A93" s="36" t="str">
        <f>CLEAN('Информация об ОО'!G95)</f>
        <v/>
      </c>
      <c r="B93" s="36" t="s">
        <v>354</v>
      </c>
      <c r="C93" s="36" t="str">
        <f>'Информация об ОО'!F95</f>
        <v>аттестованных на соответствие должности</v>
      </c>
      <c r="F93" s="36" t="str">
        <f>CLEAN('Информация об ОО'!F88)</f>
        <v/>
      </c>
      <c r="G93" s="36" t="str">
        <f>CLEAN('Информация об ОО'!G88)</f>
        <v/>
      </c>
    </row>
    <row r="94" spans="1:7" hidden="1" x14ac:dyDescent="0.25">
      <c r="A94" s="36" t="str">
        <f>CLEAN('Информация об ОО'!G96)</f>
        <v/>
      </c>
      <c r="B94" s="36" t="s">
        <v>354</v>
      </c>
      <c r="C94" s="36" t="str">
        <f>'Информация об ОО'!F96</f>
        <v>молодых специалистов (без категории)</v>
      </c>
      <c r="F94" s="36" t="str">
        <f>CLEAN('Информация об ОО'!F89)</f>
        <v/>
      </c>
      <c r="G94" s="36" t="str">
        <f>CLEAN('Информация об ОО'!G89)</f>
        <v/>
      </c>
    </row>
    <row r="95" spans="1:7" hidden="1" x14ac:dyDescent="0.25">
      <c r="A95" s="36" t="str">
        <f>CLEAN('Информация об ОО'!G97)</f>
        <v>0</v>
      </c>
      <c r="B95" s="36" t="s">
        <v>354</v>
      </c>
      <c r="C95" s="36" t="str">
        <f>'Информация об ОО'!F97</f>
        <v>другое (что? укажите в ячейке ниже)</v>
      </c>
      <c r="F95" s="36" t="str">
        <f>CLEAN('Информация об ОО'!F90)</f>
        <v/>
      </c>
      <c r="G95" s="36" t="str">
        <f>CLEAN('Информация об ОО'!G90)</f>
        <v/>
      </c>
    </row>
    <row r="96" spans="1:7" hidden="1" x14ac:dyDescent="0.25">
      <c r="A96" s="36" t="str">
        <f>CLEAN('Информация об ОО'!F98)</f>
        <v/>
      </c>
      <c r="B96" s="36" t="s">
        <v>354</v>
      </c>
      <c r="F96" s="36" t="str">
        <f>CLEAN('Информация об ОО'!F91)</f>
        <v/>
      </c>
      <c r="G96" s="36" t="str">
        <f>CLEAN('Информация об ОО'!G91)</f>
        <v/>
      </c>
    </row>
    <row r="97" spans="1:7" hidden="1" x14ac:dyDescent="0.25">
      <c r="A97" s="36" t="str">
        <f>CLEAN('Информация об ОО'!G100)</f>
        <v/>
      </c>
      <c r="B97" s="36" t="s">
        <v>355</v>
      </c>
      <c r="C97" s="36" t="str">
        <f>CLEAN('Информация об ОО'!F100)</f>
        <v>высшей категории</v>
      </c>
      <c r="F97" s="36" t="str">
        <f>CLEAN('Информация об ОО'!F92)</f>
        <v/>
      </c>
      <c r="G97" s="36" t="str">
        <f>CLEAN('Информация об ОО'!G92)</f>
        <v/>
      </c>
    </row>
    <row r="98" spans="1:7" hidden="1" x14ac:dyDescent="0.25">
      <c r="A98" s="36" t="str">
        <f>CLEAN('Информация об ОО'!G101)</f>
        <v/>
      </c>
      <c r="B98" s="36" t="s">
        <v>355</v>
      </c>
      <c r="C98" s="36" t="str">
        <f>CLEAN('Информация об ОО'!F101)</f>
        <v>первой категории</v>
      </c>
      <c r="F98" s="36" t="str">
        <f>CLEAN('Информация об ОО'!F93)</f>
        <v>высшей категории</v>
      </c>
      <c r="G98" s="36" t="str">
        <f>CLEAN('Информация об ОО'!G93)</f>
        <v/>
      </c>
    </row>
    <row r="99" spans="1:7" hidden="1" x14ac:dyDescent="0.25">
      <c r="A99" s="36" t="str">
        <f>CLEAN('Информация об ОО'!G102)</f>
        <v/>
      </c>
      <c r="B99" s="36" t="s">
        <v>355</v>
      </c>
      <c r="C99" s="36" t="str">
        <f>CLEAN('Информация об ОО'!F102)</f>
        <v>аттестованных на соответствие должности</v>
      </c>
      <c r="F99" s="36" t="str">
        <f>CLEAN('Информация об ОО'!F94)</f>
        <v>первой категории</v>
      </c>
      <c r="G99" s="36" t="str">
        <f>CLEAN('Информация об ОО'!G94)</f>
        <v/>
      </c>
    </row>
    <row r="100" spans="1:7" hidden="1" x14ac:dyDescent="0.25">
      <c r="A100" s="36" t="str">
        <f>CLEAN('Информация об ОО'!G103)</f>
        <v/>
      </c>
      <c r="B100" s="36" t="s">
        <v>355</v>
      </c>
      <c r="C100" s="36" t="str">
        <f>CLEAN('Информация об ОО'!F103)</f>
        <v>молодых специалистов (без категории)</v>
      </c>
      <c r="F100" s="36" t="str">
        <f>CLEAN('Информация об ОО'!F95)</f>
        <v>аттестованных на соответствие должности</v>
      </c>
      <c r="G100" s="36" t="str">
        <f>CLEAN('Информация об ОО'!G95)</f>
        <v/>
      </c>
    </row>
    <row r="101" spans="1:7" hidden="1" x14ac:dyDescent="0.25">
      <c r="A101" s="36" t="str">
        <f>CLEAN('Информация об ОО'!G104)</f>
        <v>0</v>
      </c>
      <c r="B101" s="36" t="s">
        <v>355</v>
      </c>
      <c r="C101" s="36" t="str">
        <f>CLEAN('Информация об ОО'!F104)</f>
        <v>другое (что? укажите в ячейке ниже)</v>
      </c>
      <c r="F101" s="36" t="str">
        <f>CLEAN('Информация об ОО'!F96)</f>
        <v>молодых специалистов (без категории)</v>
      </c>
      <c r="G101" s="36" t="str">
        <f>CLEAN('Информация об ОО'!G96)</f>
        <v/>
      </c>
    </row>
    <row r="102" spans="1:7" hidden="1" x14ac:dyDescent="0.25">
      <c r="A102" s="36" t="str">
        <f>CLEAN('Информация об ОО'!F105)</f>
        <v/>
      </c>
      <c r="B102" s="36" t="s">
        <v>355</v>
      </c>
      <c r="C102" s="36" t="str">
        <f>CLEAN('Информация об ОО'!F105)</f>
        <v/>
      </c>
      <c r="F102" s="36" t="str">
        <f>CLEAN('Информация об ОО'!F97)</f>
        <v>другое (что? укажите в ячейке ниже)</v>
      </c>
      <c r="G102" s="36" t="str">
        <f>CLEAN('Информация об ОО'!G97)</f>
        <v>0</v>
      </c>
    </row>
    <row r="103" spans="1:7" hidden="1" x14ac:dyDescent="0.25">
      <c r="A103" s="36" t="str">
        <f>CLEAN('Информация об ОО'!G106)</f>
        <v/>
      </c>
      <c r="B103" s="36" t="str">
        <f>CLEAN('Информация об ОО'!D106)</f>
        <v>28</v>
      </c>
      <c r="C103" s="36" t="str">
        <f>CLEAN('Информация об ОО'!F106)</f>
        <v/>
      </c>
      <c r="F103" s="36" t="str">
        <f>CLEAN('Информация об ОО'!F98)</f>
        <v/>
      </c>
      <c r="G103" s="36" t="str">
        <f>CLEAN('Информация об ОО'!G98)</f>
        <v/>
      </c>
    </row>
    <row r="104" spans="1:7" hidden="1" x14ac:dyDescent="0.25">
      <c r="A104" s="36" t="str">
        <f>CLEAN('Информация об ОО'!G107)</f>
        <v/>
      </c>
      <c r="B104" s="36" t="s">
        <v>428</v>
      </c>
      <c r="C104" s="36" t="str">
        <f>CLEAN('Информация об ОО'!F107)</f>
        <v/>
      </c>
      <c r="F104" s="36" t="str">
        <f>CLEAN('Информация об ОО'!F99)</f>
        <v/>
      </c>
      <c r="G104" s="36" t="str">
        <f>CLEAN('Информация об ОО'!G99)</f>
        <v/>
      </c>
    </row>
    <row r="105" spans="1:7" hidden="1" x14ac:dyDescent="0.25">
      <c r="A105" s="36" t="str">
        <f>CLEAN('Информация об ОО'!G108)</f>
        <v/>
      </c>
      <c r="B105" s="36" t="str">
        <f>CLEAN('Информация об ОО'!D108)</f>
        <v>29</v>
      </c>
      <c r="C105" s="36" t="str">
        <f>CLEAN('Информация об ОО'!F108)</f>
        <v/>
      </c>
      <c r="F105" s="36" t="str">
        <f>CLEAN('Информация об ОО'!F100)</f>
        <v>высшей категории</v>
      </c>
      <c r="G105" s="36" t="str">
        <f>CLEAN('Информация об ОО'!G100)</f>
        <v/>
      </c>
    </row>
    <row r="106" spans="1:7" hidden="1" x14ac:dyDescent="0.25">
      <c r="A106" s="36" t="str">
        <f>CLEAN('Информация об ОО'!G109)</f>
        <v/>
      </c>
      <c r="B106" s="36" t="s">
        <v>356</v>
      </c>
      <c r="C106" s="36" t="str">
        <f>CLEAN('Информация об ОО'!F109)</f>
        <v>высшей категории</v>
      </c>
      <c r="F106" s="36" t="str">
        <f>CLEAN('Информация об ОО'!F101)</f>
        <v>первой категории</v>
      </c>
      <c r="G106" s="36" t="str">
        <f>CLEAN('Информация об ОО'!G101)</f>
        <v/>
      </c>
    </row>
    <row r="107" spans="1:7" hidden="1" x14ac:dyDescent="0.25">
      <c r="A107" s="36" t="str">
        <f>CLEAN('Информация об ОО'!G110)</f>
        <v/>
      </c>
      <c r="B107" s="36" t="s">
        <v>356</v>
      </c>
      <c r="C107" s="36" t="str">
        <f>CLEAN('Информация об ОО'!F110)</f>
        <v>первой категории</v>
      </c>
      <c r="F107" s="36" t="str">
        <f>CLEAN('Информация об ОО'!F102)</f>
        <v>аттестованных на соответствие должности</v>
      </c>
      <c r="G107" s="36" t="str">
        <f>CLEAN('Информация об ОО'!G102)</f>
        <v/>
      </c>
    </row>
    <row r="108" spans="1:7" hidden="1" x14ac:dyDescent="0.25">
      <c r="A108" s="36" t="str">
        <f>CLEAN('Информация об ОО'!G111)</f>
        <v/>
      </c>
      <c r="B108" s="36" t="s">
        <v>356</v>
      </c>
      <c r="C108" s="36" t="str">
        <f>CLEAN('Информация об ОО'!F111)</f>
        <v>аттестованных на соответствие должности</v>
      </c>
      <c r="F108" s="36" t="str">
        <f>CLEAN('Информация об ОО'!F103)</f>
        <v>молодых специалистов (без категории)</v>
      </c>
      <c r="G108" s="36" t="str">
        <f>CLEAN('Информация об ОО'!G103)</f>
        <v/>
      </c>
    </row>
    <row r="109" spans="1:7" hidden="1" x14ac:dyDescent="0.25">
      <c r="A109" s="36" t="str">
        <f>CLEAN('Информация об ОО'!G112)</f>
        <v/>
      </c>
      <c r="B109" s="36" t="s">
        <v>356</v>
      </c>
      <c r="C109" s="36" t="str">
        <f>CLEAN('Информация об ОО'!F112)</f>
        <v>молодых специалистов (без категории)</v>
      </c>
      <c r="F109" s="36" t="str">
        <f>CLEAN('Информация об ОО'!F104)</f>
        <v>другое (что? укажите в ячейке ниже)</v>
      </c>
      <c r="G109" s="36" t="str">
        <f>CLEAN('Информация об ОО'!G104)</f>
        <v>0</v>
      </c>
    </row>
    <row r="110" spans="1:7" hidden="1" x14ac:dyDescent="0.25">
      <c r="A110" s="36" t="str">
        <f>CLEAN('Информация об ОО'!G113)</f>
        <v>0</v>
      </c>
      <c r="B110" s="36" t="s">
        <v>356</v>
      </c>
      <c r="C110" s="36" t="str">
        <f>CLEAN('Информация об ОО'!F113)</f>
        <v>другое (что? укажите в ячейке ниже)</v>
      </c>
      <c r="F110" s="36" t="str">
        <f>CLEAN('Информация об ОО'!F105)</f>
        <v/>
      </c>
      <c r="G110" s="36" t="str">
        <f>CLEAN('Информация об ОО'!G105)</f>
        <v/>
      </c>
    </row>
    <row r="111" spans="1:7" hidden="1" x14ac:dyDescent="0.25">
      <c r="A111" s="36" t="str">
        <f>CLEAN('Информация об ОО'!F114)</f>
        <v/>
      </c>
      <c r="B111" s="36" t="s">
        <v>356</v>
      </c>
      <c r="F111" s="36" t="str">
        <f>CLEAN('Информация об ОО'!F106)</f>
        <v/>
      </c>
      <c r="G111" s="36" t="str">
        <f>CLEAN('Информация об ОО'!G106)</f>
        <v/>
      </c>
    </row>
    <row r="112" spans="1:7" hidden="1" x14ac:dyDescent="0.25">
      <c r="A112" s="36" t="str">
        <f>CLEAN('Информация об ОО'!G116)</f>
        <v/>
      </c>
      <c r="B112" s="36" t="s">
        <v>357</v>
      </c>
      <c r="C112" s="36" t="str">
        <f>CLEAN('Информация об ОО'!F116)</f>
        <v>высшей категории</v>
      </c>
      <c r="F112" s="36" t="str">
        <f>CLEAN('Информация об ОО'!F107)</f>
        <v/>
      </c>
      <c r="G112" s="36" t="str">
        <f>CLEAN('Информация об ОО'!G107)</f>
        <v/>
      </c>
    </row>
    <row r="113" spans="1:7" hidden="1" x14ac:dyDescent="0.25">
      <c r="A113" s="36" t="str">
        <f>CLEAN('Информация об ОО'!G117)</f>
        <v/>
      </c>
      <c r="B113" s="36" t="s">
        <v>357</v>
      </c>
      <c r="C113" s="36" t="str">
        <f>CLEAN('Информация об ОО'!F117)</f>
        <v>первой категории</v>
      </c>
      <c r="F113" s="36" t="str">
        <f>CLEAN('Информация об ОО'!F108)</f>
        <v/>
      </c>
      <c r="G113" s="36" t="str">
        <f>CLEAN('Информация об ОО'!G108)</f>
        <v/>
      </c>
    </row>
    <row r="114" spans="1:7" hidden="1" x14ac:dyDescent="0.25">
      <c r="A114" s="36" t="str">
        <f>CLEAN('Информация об ОО'!G118)</f>
        <v/>
      </c>
      <c r="B114" s="36" t="s">
        <v>357</v>
      </c>
      <c r="C114" s="36" t="str">
        <f>CLEAN('Информация об ОО'!F118)</f>
        <v>аттестованных на соответствие должности</v>
      </c>
      <c r="F114" s="36" t="str">
        <f>CLEAN('Информация об ОО'!F109)</f>
        <v>высшей категории</v>
      </c>
      <c r="G114" s="36" t="str">
        <f>CLEAN('Информация об ОО'!G109)</f>
        <v/>
      </c>
    </row>
    <row r="115" spans="1:7" hidden="1" x14ac:dyDescent="0.25">
      <c r="A115" s="36" t="str">
        <f>CLEAN('Информация об ОО'!G119)</f>
        <v/>
      </c>
      <c r="B115" s="36" t="s">
        <v>357</v>
      </c>
      <c r="C115" s="36" t="str">
        <f>CLEAN('Информация об ОО'!F119)</f>
        <v>молодых специалистов (без категории)</v>
      </c>
      <c r="F115" s="36" t="str">
        <f>CLEAN('Информация об ОО'!F110)</f>
        <v>первой категории</v>
      </c>
      <c r="G115" s="36" t="str">
        <f>CLEAN('Информация об ОО'!G110)</f>
        <v/>
      </c>
    </row>
    <row r="116" spans="1:7" hidden="1" x14ac:dyDescent="0.25">
      <c r="A116" s="36" t="str">
        <f>CLEAN('Информация об ОО'!G120)</f>
        <v>0</v>
      </c>
      <c r="B116" s="36" t="s">
        <v>357</v>
      </c>
      <c r="C116" s="36" t="str">
        <f>CLEAN('Информация об ОО'!F120)</f>
        <v>другое (что? укажите в ячейке ниже)</v>
      </c>
      <c r="F116" s="36" t="str">
        <f>CLEAN('Информация об ОО'!F111)</f>
        <v>аттестованных на соответствие должности</v>
      </c>
      <c r="G116" s="36" t="str">
        <f>CLEAN('Информация об ОО'!G111)</f>
        <v/>
      </c>
    </row>
    <row r="117" spans="1:7" hidden="1" x14ac:dyDescent="0.25">
      <c r="A117" s="36" t="str">
        <f>CLEAN('Информация об ОО'!F121)</f>
        <v/>
      </c>
      <c r="B117" s="36" t="s">
        <v>357</v>
      </c>
      <c r="F117" s="36" t="str">
        <f>CLEAN('Информация об ОО'!F112)</f>
        <v>молодых специалистов (без категории)</v>
      </c>
      <c r="G117" s="36" t="str">
        <f>CLEAN('Информация об ОО'!G112)</f>
        <v/>
      </c>
    </row>
    <row r="118" spans="1:7" hidden="1" x14ac:dyDescent="0.25">
      <c r="A118" s="36" t="str">
        <f>CLEAN('Информация об ОО'!G123)</f>
        <v/>
      </c>
      <c r="B118" s="36" t="s">
        <v>358</v>
      </c>
      <c r="C118" s="36" t="str">
        <f>CLEAN('Информация об ОО'!F123)</f>
        <v>учителей начальных классов</v>
      </c>
      <c r="F118" s="36" t="str">
        <f>CLEAN('Информация об ОО'!F113)</f>
        <v>другое (что? укажите в ячейке ниже)</v>
      </c>
      <c r="G118" s="36" t="str">
        <f>CLEAN('Информация об ОО'!G113)</f>
        <v>0</v>
      </c>
    </row>
    <row r="119" spans="1:7" hidden="1" x14ac:dyDescent="0.25">
      <c r="A119" s="36" t="str">
        <f>CLEAN('Информация об ОО'!G124)</f>
        <v/>
      </c>
      <c r="B119" s="36" t="s">
        <v>358</v>
      </c>
      <c r="C119" s="36" t="str">
        <f>CLEAN('Информация об ОО'!F124)</f>
        <v>учителей-предметников</v>
      </c>
      <c r="F119" s="36" t="str">
        <f>CLEAN('Информация об ОО'!F114)</f>
        <v/>
      </c>
      <c r="G119" s="36" t="str">
        <f>CLEAN('Информация об ОО'!G114)</f>
        <v/>
      </c>
    </row>
    <row r="120" spans="1:7" hidden="1" x14ac:dyDescent="0.25">
      <c r="A120" s="36" t="str">
        <f>CLEAN('Информация об ОО'!G126)</f>
        <v/>
      </c>
      <c r="B120" s="36" t="s">
        <v>359</v>
      </c>
      <c r="C120" s="36" t="str">
        <f>CLEAN('Информация об ОО'!F126)</f>
        <v>учителей начальных классов</v>
      </c>
      <c r="F120" s="36" t="str">
        <f>CLEAN('Информация об ОО'!F115)</f>
        <v/>
      </c>
      <c r="G120" s="36" t="str">
        <f>CLEAN('Информация об ОО'!G115)</f>
        <v/>
      </c>
    </row>
    <row r="121" spans="1:7" hidden="1" x14ac:dyDescent="0.25">
      <c r="A121" s="36" t="str">
        <f>CLEAN('Информация об ОО'!G127)</f>
        <v/>
      </c>
      <c r="B121" s="36" t="s">
        <v>359</v>
      </c>
      <c r="C121" s="36" t="str">
        <f>CLEAN('Информация об ОО'!F127)</f>
        <v>учителей-предметников</v>
      </c>
      <c r="F121" s="36" t="str">
        <f>CLEAN('Информация об ОО'!F116)</f>
        <v>высшей категории</v>
      </c>
      <c r="G121" s="36" t="str">
        <f>CLEAN('Информация об ОО'!G116)</f>
        <v/>
      </c>
    </row>
    <row r="122" spans="1:7" hidden="1" x14ac:dyDescent="0.25">
      <c r="A122" s="36" t="str">
        <f>CLEAN('Информация об ОО'!G129)</f>
        <v/>
      </c>
      <c r="B122" s="36" t="s">
        <v>360</v>
      </c>
      <c r="C122" s="36" t="str">
        <f>CLEAN('Информация об ОО'!F129)</f>
        <v>уволившихся из ОО за 2016 календарный год</v>
      </c>
      <c r="F122" s="36" t="str">
        <f>CLEAN('Информация об ОО'!F117)</f>
        <v>первой категории</v>
      </c>
      <c r="G122" s="36" t="str">
        <f>CLEAN('Информация об ОО'!G117)</f>
        <v/>
      </c>
    </row>
    <row r="123" spans="1:7" hidden="1" x14ac:dyDescent="0.25">
      <c r="A123" s="36" t="str">
        <f>CLEAN('Информация об ОО'!G130)</f>
        <v/>
      </c>
      <c r="B123" s="36" t="s">
        <v>360</v>
      </c>
      <c r="C123" s="36" t="str">
        <f>CLEAN('Информация об ОО'!F130)</f>
        <v>принятых на работу в ОО за 2016 календарный год</v>
      </c>
      <c r="F123" s="36" t="str">
        <f>CLEAN('Информация об ОО'!F118)</f>
        <v>аттестованных на соответствие должности</v>
      </c>
      <c r="G123" s="36" t="str">
        <f>CLEAN('Информация об ОО'!G118)</f>
        <v/>
      </c>
    </row>
    <row r="124" spans="1:7" hidden="1" x14ac:dyDescent="0.25">
      <c r="A124" s="36" t="str">
        <f>CLEAN('Информация об ОО'!G131)</f>
        <v/>
      </c>
      <c r="B124" s="36" t="str">
        <f>CLEAN('Информация об ОО'!D131)</f>
        <v>34</v>
      </c>
      <c r="C124" s="36" t="str">
        <f>CLEAN('Информация об ОО'!F131)</f>
        <v/>
      </c>
      <c r="F124" s="36" t="str">
        <f>CLEAN('Информация об ОО'!F119)</f>
        <v>молодых специалистов (без категории)</v>
      </c>
      <c r="G124" s="36" t="str">
        <f>CLEAN('Информация об ОО'!G119)</f>
        <v/>
      </c>
    </row>
    <row r="125" spans="1:7" hidden="1" x14ac:dyDescent="0.25">
      <c r="A125" s="36" t="str">
        <f>CLEAN('Информация об ОО'!G132)</f>
        <v/>
      </c>
      <c r="B125" s="36" t="s">
        <v>361</v>
      </c>
      <c r="C125" s="36" t="str">
        <f>CLEAN('Информация об ОО'!F132)</f>
        <v>уволившихся из ОО за 2016 календарный год</v>
      </c>
      <c r="F125" s="36" t="str">
        <f>CLEAN('Информация об ОО'!F120)</f>
        <v>другое (что? укажите в ячейке ниже)</v>
      </c>
      <c r="G125" s="36" t="str">
        <f>CLEAN('Информация об ОО'!G120)</f>
        <v>0</v>
      </c>
    </row>
    <row r="126" spans="1:7" hidden="1" x14ac:dyDescent="0.25">
      <c r="A126" s="36" t="str">
        <f>CLEAN('Информация об ОО'!G133)</f>
        <v/>
      </c>
      <c r="B126" s="36" t="s">
        <v>361</v>
      </c>
      <c r="C126" s="36" t="str">
        <f>CLEAN('Информация об ОО'!F133)</f>
        <v>принятых на работу в ОО за 2016 календарный год</v>
      </c>
      <c r="F126" s="36" t="str">
        <f>CLEAN('Информация об ОО'!F121)</f>
        <v/>
      </c>
      <c r="G126" s="36" t="str">
        <f>CLEAN('Информация об ОО'!G121)</f>
        <v/>
      </c>
    </row>
    <row r="127" spans="1:7" hidden="1" x14ac:dyDescent="0.25">
      <c r="A127" s="36" t="str">
        <f>CLEAN('Информация об ОО'!G134)</f>
        <v/>
      </c>
      <c r="B127" s="36" t="str">
        <f>CLEAN('Информация об ОО'!D134)</f>
        <v>35</v>
      </c>
      <c r="C127" s="36" t="str">
        <f>CLEAN('Информация об ОО'!F134)</f>
        <v/>
      </c>
      <c r="F127" s="36" t="str">
        <f>CLEAN('Информация об ОО'!F122)</f>
        <v/>
      </c>
      <c r="G127" s="36" t="str">
        <f>CLEAN('Информация об ОО'!G122)</f>
        <v/>
      </c>
    </row>
    <row r="128" spans="1:7" hidden="1" x14ac:dyDescent="0.25">
      <c r="A128" s="36" t="str">
        <f>CLEAN('Информация об ОО'!G136)</f>
        <v/>
      </c>
      <c r="B128" s="36" t="s">
        <v>362</v>
      </c>
      <c r="C128" s="36" t="str">
        <f>CLEAN('Информация об ОО'!F136)</f>
        <v>дети с ОВЗ (все статусы по документам), обучающиеся в обычных классах</v>
      </c>
      <c r="F128" s="36" t="str">
        <f>CLEAN('Информация об ОО'!F123)</f>
        <v>учителей начальных классов</v>
      </c>
      <c r="G128" s="36" t="str">
        <f>CLEAN('Информация об ОО'!G123)</f>
        <v/>
      </c>
    </row>
    <row r="129" spans="1:7" hidden="1" x14ac:dyDescent="0.25">
      <c r="A129" s="36" t="str">
        <f>CLEAN('Информация об ОО'!G137)</f>
        <v/>
      </c>
      <c r="B129" s="36" t="s">
        <v>362</v>
      </c>
      <c r="C129" s="36" t="str">
        <f>CLEAN('Информация об ОО'!F137)</f>
        <v>обучающиеся с алко/наркозависимостью</v>
      </c>
      <c r="F129" s="36" t="str">
        <f>CLEAN('Информация об ОО'!F124)</f>
        <v>учителей-предметников</v>
      </c>
      <c r="G129" s="36" t="str">
        <f>CLEAN('Информация об ОО'!G124)</f>
        <v/>
      </c>
    </row>
    <row r="130" spans="1:7" hidden="1" x14ac:dyDescent="0.25">
      <c r="A130" s="36" t="str">
        <f>CLEAN('Информация об ОО'!G138)</f>
        <v/>
      </c>
      <c r="B130" s="36" t="s">
        <v>362</v>
      </c>
      <c r="C130" s="36" t="str">
        <f>CLEAN('Информация об ОО'!F138)</f>
        <v>обучающиеся, стоящие на внутришкольном учете</v>
      </c>
      <c r="F130" s="36" t="str">
        <f>CLEAN('Информация об ОО'!F125)</f>
        <v/>
      </c>
      <c r="G130" s="36" t="str">
        <f>CLEAN('Информация об ОО'!G125)</f>
        <v/>
      </c>
    </row>
    <row r="131" spans="1:7" hidden="1" x14ac:dyDescent="0.25">
      <c r="A131" s="36" t="str">
        <f>CLEAN('Информация об ОО'!G139)</f>
        <v/>
      </c>
      <c r="B131" s="36" t="s">
        <v>362</v>
      </c>
      <c r="C131" s="36" t="str">
        <f>CLEAN('Информация об ОО'!F139)</f>
        <v xml:space="preserve">обучающиеся, стоящие на учете в ОВД </v>
      </c>
      <c r="F131" s="36" t="str">
        <f>CLEAN('Информация об ОО'!F126)</f>
        <v>учителей начальных классов</v>
      </c>
      <c r="G131" s="36" t="str">
        <f>CLEAN('Информация об ОО'!G126)</f>
        <v/>
      </c>
    </row>
    <row r="132" spans="1:7" hidden="1" x14ac:dyDescent="0.25">
      <c r="A132" s="36" t="str">
        <f>CLEAN('Информация об ОО'!G141)</f>
        <v/>
      </c>
      <c r="B132" s="36" t="s">
        <v>363</v>
      </c>
      <c r="C132" s="36" t="str">
        <f>CLEAN('Информация об ОО'!F141)</f>
        <v>в населенном пункте, в котором расположена школа</v>
      </c>
      <c r="F132" s="36" t="str">
        <f>CLEAN('Информация об ОО'!F127)</f>
        <v>учителей-предметников</v>
      </c>
      <c r="G132" s="36" t="str">
        <f>CLEAN('Информация об ОО'!G127)</f>
        <v/>
      </c>
    </row>
    <row r="133" spans="1:7" hidden="1" x14ac:dyDescent="0.25">
      <c r="A133" s="36" t="str">
        <f>CLEAN('Информация об ОО'!G142)</f>
        <v>100</v>
      </c>
      <c r="B133" s="36" t="s">
        <v>363</v>
      </c>
      <c r="C133" s="36" t="str">
        <f>CLEAN('Информация об ОО'!F142)</f>
        <v>в других населенных пунктах</v>
      </c>
      <c r="F133" s="36" t="str">
        <f>CLEAN('Информация об ОО'!F128)</f>
        <v/>
      </c>
      <c r="G133" s="36" t="str">
        <f>CLEAN('Информация об ОО'!G128)</f>
        <v/>
      </c>
    </row>
    <row r="134" spans="1:7" hidden="1" x14ac:dyDescent="0.25">
      <c r="A134" s="36" t="str">
        <f>CLEAN('Информация об ОО'!G144)</f>
        <v/>
      </c>
      <c r="B134" s="36" t="s">
        <v>364</v>
      </c>
      <c r="C134" s="36" t="str">
        <f>CLEAN('Информация об ОО'!F144)</f>
        <v>в шаговой доступности от ОО</v>
      </c>
      <c r="F134" s="36" t="str">
        <f>CLEAN('Информация об ОО'!F129)</f>
        <v>уволившихся из ОО за 2016 календарный год</v>
      </c>
      <c r="G134" s="36" t="str">
        <f>CLEAN('Информация об ОО'!G129)</f>
        <v/>
      </c>
    </row>
    <row r="135" spans="1:7" hidden="1" x14ac:dyDescent="0.25">
      <c r="A135" s="36" t="str">
        <f>CLEAN('Информация об ОО'!G145)</f>
        <v/>
      </c>
      <c r="B135" s="36" t="s">
        <v>364</v>
      </c>
      <c r="C135" s="36" t="str">
        <f>CLEAN('Информация об ОО'!F145)</f>
        <v>в транспортной доступности: не более получаса</v>
      </c>
      <c r="F135" s="36" t="str">
        <f>CLEAN('Информация об ОО'!F130)</f>
        <v>принятых на работу в ОО за 2016 календарный год</v>
      </c>
      <c r="G135" s="36" t="str">
        <f>CLEAN('Информация об ОО'!G130)</f>
        <v/>
      </c>
    </row>
    <row r="136" spans="1:7" hidden="1" x14ac:dyDescent="0.25">
      <c r="A136" s="36" t="str">
        <f>CLEAN('Информация об ОО'!G146)</f>
        <v/>
      </c>
      <c r="B136" s="36" t="s">
        <v>364</v>
      </c>
      <c r="C136" s="36" t="str">
        <f>CLEAN('Информация об ОО'!F146)</f>
        <v>в транспортной доступности: от получаса до 1 часа</v>
      </c>
      <c r="F136" s="36" t="str">
        <f>CLEAN('Информация об ОО'!F131)</f>
        <v/>
      </c>
      <c r="G136" s="36" t="str">
        <f>CLEAN('Информация об ОО'!G131)</f>
        <v/>
      </c>
    </row>
    <row r="137" spans="1:7" hidden="1" x14ac:dyDescent="0.25">
      <c r="A137" s="36" t="str">
        <f>CLEAN('Информация об ОО'!G147)</f>
        <v>100</v>
      </c>
      <c r="B137" s="36" t="s">
        <v>364</v>
      </c>
      <c r="C137" s="36" t="str">
        <f>CLEAN('Информация об ОО'!F147)</f>
        <v>в транспортной доступности: более 1 часа</v>
      </c>
      <c r="F137" s="36" t="str">
        <f>CLEAN('Информация об ОО'!F132)</f>
        <v>уволившихся из ОО за 2016 календарный год</v>
      </c>
      <c r="G137" s="36" t="str">
        <f>CLEAN('Информация об ОО'!G132)</f>
        <v/>
      </c>
    </row>
    <row r="138" spans="1:7" hidden="1" x14ac:dyDescent="0.25">
      <c r="A138" s="36" t="str">
        <f>CLEAN('Информация об ОО'!G149)</f>
        <v/>
      </c>
      <c r="B138" s="36" t="s">
        <v>365</v>
      </c>
      <c r="C138" s="36" t="str">
        <f>CLEAN('Информация об ОО'!F149)</f>
        <v>1-4 классы</v>
      </c>
      <c r="F138" s="36" t="str">
        <f>CLEAN('Информация об ОО'!F133)</f>
        <v>принятых на работу в ОО за 2016 календарный год</v>
      </c>
      <c r="G138" s="36" t="str">
        <f>CLEAN('Информация об ОО'!G133)</f>
        <v/>
      </c>
    </row>
    <row r="139" spans="1:7" hidden="1" x14ac:dyDescent="0.25">
      <c r="A139" s="36" t="str">
        <f>CLEAN('Информация об ОО'!G150)</f>
        <v/>
      </c>
      <c r="B139" s="36" t="s">
        <v>365</v>
      </c>
      <c r="C139" s="36" t="str">
        <f>CLEAN('Информация об ОО'!F150)</f>
        <v>5-7 классы</v>
      </c>
      <c r="F139" s="36" t="str">
        <f>CLEAN('Информация об ОО'!F134)</f>
        <v/>
      </c>
      <c r="G139" s="36" t="str">
        <f>CLEAN('Информация об ОО'!G134)</f>
        <v/>
      </c>
    </row>
    <row r="140" spans="1:7" hidden="1" x14ac:dyDescent="0.25">
      <c r="A140" s="36" t="str">
        <f>CLEAN('Информация об ОО'!G151)</f>
        <v/>
      </c>
      <c r="B140" s="36" t="s">
        <v>365</v>
      </c>
      <c r="C140" s="36" t="str">
        <f>CLEAN('Информация об ОО'!F151)</f>
        <v>8-9 классы</v>
      </c>
      <c r="F140" s="36" t="str">
        <f>CLEAN('Информация об ОО'!F135)</f>
        <v/>
      </c>
      <c r="G140" s="36" t="str">
        <f>CLEAN('Информация об ОО'!G135)</f>
        <v/>
      </c>
    </row>
    <row r="141" spans="1:7" hidden="1" x14ac:dyDescent="0.25">
      <c r="A141" s="36" t="str">
        <f>CLEAN('Информация об ОО'!G152)</f>
        <v/>
      </c>
      <c r="B141" s="36" t="str">
        <f>CLEAN('Информация об ОО'!D152)</f>
        <v>40</v>
      </c>
      <c r="C141" s="36" t="str">
        <f>CLEAN('Информация об ОО'!F152)</f>
        <v/>
      </c>
      <c r="F141" s="36" t="str">
        <f>CLEAN('Информация об ОО'!F136)</f>
        <v>дети с ОВЗ (все статусы по документам), обучающиеся в обычных классах</v>
      </c>
      <c r="G141" s="36" t="str">
        <f>CLEAN('Информация об ОО'!G136)</f>
        <v/>
      </c>
    </row>
    <row r="142" spans="1:7" hidden="1" x14ac:dyDescent="0.25">
      <c r="A142" s="36" t="str">
        <f>CLEAN('Информация об ОО'!G154)</f>
        <v/>
      </c>
      <c r="B142" s="36" t="s">
        <v>366</v>
      </c>
      <c r="C142" s="36" t="str">
        <f>CLEAN('Информация об ОО'!F154)</f>
        <v>обучающиеся из неполных семей</v>
      </c>
      <c r="F142" s="36" t="str">
        <f>CLEAN('Информация об ОО'!F137)</f>
        <v>обучающиеся с алко/наркозависимостью</v>
      </c>
      <c r="G142" s="36" t="str">
        <f>CLEAN('Информация об ОО'!G137)</f>
        <v/>
      </c>
    </row>
    <row r="143" spans="1:7" hidden="1" x14ac:dyDescent="0.25">
      <c r="A143" s="36" t="str">
        <f>CLEAN('Информация об ОО'!G155)</f>
        <v/>
      </c>
      <c r="B143" s="36" t="s">
        <v>366</v>
      </c>
      <c r="C143" s="36" t="str">
        <f>CLEAN('Информация об ОО'!F155)</f>
        <v>обучающиеся из многодетных семей</v>
      </c>
      <c r="F143" s="36" t="str">
        <f>CLEAN('Информация об ОО'!F138)</f>
        <v>обучающиеся, стоящие на внутришкольном учете</v>
      </c>
      <c r="G143" s="36" t="str">
        <f>CLEAN('Информация об ОО'!G138)</f>
        <v/>
      </c>
    </row>
    <row r="144" spans="1:7" hidden="1" x14ac:dyDescent="0.25">
      <c r="A144" s="36" t="str">
        <f>CLEAN('Информация об ОО'!G156)</f>
        <v/>
      </c>
      <c r="B144" s="36" t="s">
        <v>366</v>
      </c>
      <c r="C144" s="36" t="str">
        <f>CLEAN('Информация об ОО'!F156)</f>
        <v>обучающиеся, у которых оба родителя или единственный родитель имеет высшее образование</v>
      </c>
      <c r="F144" s="36" t="str">
        <f>CLEAN('Информация об ОО'!F139)</f>
        <v xml:space="preserve">обучающиеся, стоящие на учете в ОВД </v>
      </c>
      <c r="G144" s="36" t="str">
        <f>CLEAN('Информация об ОО'!G139)</f>
        <v/>
      </c>
    </row>
    <row r="145" spans="1:7" hidden="1" x14ac:dyDescent="0.25">
      <c r="A145" s="36" t="str">
        <f>CLEAN('Информация об ОО'!G157)</f>
        <v/>
      </c>
      <c r="B145" s="36" t="s">
        <v>366</v>
      </c>
      <c r="C145" s="36" t="str">
        <f>CLEAN('Информация об ОО'!F157)</f>
        <v>обучающиеся, у которых оба родителя или единственный родитель не работают</v>
      </c>
      <c r="F145" s="36" t="str">
        <f>CLEAN('Информация об ОО'!F140)</f>
        <v/>
      </c>
      <c r="G145" s="36" t="str">
        <f>CLEAN('Информация об ОО'!G140)</f>
        <v/>
      </c>
    </row>
    <row r="146" spans="1:7" hidden="1" x14ac:dyDescent="0.25">
      <c r="A146" s="36" t="str">
        <f>CLEAN('Информация об ОО'!G159)</f>
        <v/>
      </c>
      <c r="B146" s="36" t="s">
        <v>367</v>
      </c>
      <c r="C146" s="36" t="str">
        <f>CLEAN('Информация об ОО'!F159)</f>
        <v>в 1-4 классах</v>
      </c>
      <c r="F146" s="36" t="str">
        <f>CLEAN('Информация об ОО'!F141)</f>
        <v>в населенном пункте, в котором расположена школа</v>
      </c>
      <c r="G146" s="36" t="str">
        <f>CLEAN('Информация об ОО'!G141)</f>
        <v/>
      </c>
    </row>
    <row r="147" spans="1:7" hidden="1" x14ac:dyDescent="0.25">
      <c r="A147" s="36" t="str">
        <f>CLEAN('Информация об ОО'!G160)</f>
        <v/>
      </c>
      <c r="B147" s="36" t="s">
        <v>367</v>
      </c>
      <c r="C147" s="36" t="str">
        <f>CLEAN('Информация об ОО'!F160)</f>
        <v xml:space="preserve">в 5-6 классах </v>
      </c>
      <c r="F147" s="36" t="str">
        <f>CLEAN('Информация об ОО'!F142)</f>
        <v>в других населенных пунктах</v>
      </c>
      <c r="G147" s="36" t="str">
        <f>CLEAN('Информация об ОО'!G142)</f>
        <v>100</v>
      </c>
    </row>
    <row r="148" spans="1:7" hidden="1" x14ac:dyDescent="0.25">
      <c r="A148" s="36" t="str">
        <f>CLEAN('Информация об ОО'!G161)</f>
        <v/>
      </c>
      <c r="B148" s="36" t="str">
        <f>CLEAN('Информация об ОО'!D161)</f>
        <v>43</v>
      </c>
      <c r="C148" s="36" t="str">
        <f>CLEAN('Информация об ОО'!F161)</f>
        <v/>
      </c>
      <c r="F148" s="36" t="str">
        <f>CLEAN('Информация об ОО'!F143)</f>
        <v/>
      </c>
      <c r="G148" s="36" t="str">
        <f>CLEAN('Информация об ОО'!G143)</f>
        <v/>
      </c>
    </row>
    <row r="149" spans="1:7" hidden="1" x14ac:dyDescent="0.25">
      <c r="A149" s="36" t="str">
        <f>CLEAN('Информация об ОО'!G163)</f>
        <v/>
      </c>
      <c r="B149" s="36" t="s">
        <v>368</v>
      </c>
      <c r="C149" s="36" t="str">
        <f>CLEAN('Информация об ОО'!F163)</f>
        <v>Этажность застройки прилегающей к ОО территории:</v>
      </c>
      <c r="F149" s="36" t="str">
        <f>CLEAN('Информация об ОО'!F144)</f>
        <v>в шаговой доступности от ОО</v>
      </c>
      <c r="G149" s="36" t="str">
        <f>CLEAN('Информация об ОО'!G144)</f>
        <v/>
      </c>
    </row>
    <row r="150" spans="1:7" hidden="1" x14ac:dyDescent="0.25">
      <c r="A150" s="36" t="str">
        <f>CLEAN('Информация об ОО'!G164)</f>
        <v/>
      </c>
      <c r="B150" s="36" t="s">
        <v>368</v>
      </c>
      <c r="C150" s="36" t="str">
        <f>CLEAN('Информация об ОО'!F164)</f>
        <v>В какие периоды застраивалась территория, прилегающая к ОО?Выберите один или несколько вариантов.</v>
      </c>
      <c r="F150" s="36" t="str">
        <f>CLEAN('Информация об ОО'!F145)</f>
        <v>в транспортной доступности: не более получаса</v>
      </c>
      <c r="G150" s="36" t="str">
        <f>CLEAN('Информация об ОО'!G145)</f>
        <v/>
      </c>
    </row>
    <row r="151" spans="1:7" hidden="1" x14ac:dyDescent="0.25">
      <c r="A151" s="36" t="str">
        <f>CLEAN('Информация об ОО'!G165)</f>
        <v/>
      </c>
      <c r="B151" s="36" t="s">
        <v>368</v>
      </c>
      <c r="C151" s="36" t="str">
        <f>CLEAN('Информация об ОО'!F165)</f>
        <v>до 30-х годов XX века</v>
      </c>
      <c r="F151" s="36" t="str">
        <f>CLEAN('Информация об ОО'!F146)</f>
        <v>в транспортной доступности: от получаса до 1 часа</v>
      </c>
      <c r="G151" s="36" t="str">
        <f>CLEAN('Информация об ОО'!G146)</f>
        <v/>
      </c>
    </row>
    <row r="152" spans="1:7" hidden="1" x14ac:dyDescent="0.25">
      <c r="A152" s="36" t="str">
        <f>CLEAN('Информация об ОО'!G166)</f>
        <v/>
      </c>
      <c r="B152" s="36" t="s">
        <v>368</v>
      </c>
      <c r="C152" s="36" t="str">
        <f>CLEAN('Информация об ОО'!F166)</f>
        <v>30-50 годы XX века</v>
      </c>
      <c r="F152" s="36" t="str">
        <f>CLEAN('Информация об ОО'!F147)</f>
        <v>в транспортной доступности: более 1 часа</v>
      </c>
      <c r="G152" s="36" t="str">
        <f>CLEAN('Информация об ОО'!G147)</f>
        <v>100</v>
      </c>
    </row>
    <row r="153" spans="1:7" hidden="1" x14ac:dyDescent="0.25">
      <c r="A153" s="36" t="str">
        <f>CLEAN('Информация об ОО'!G167)</f>
        <v/>
      </c>
      <c r="B153" s="36" t="s">
        <v>368</v>
      </c>
      <c r="C153" s="36" t="str">
        <f>CLEAN('Информация об ОО'!F167)</f>
        <v>60-70 годы XX века</v>
      </c>
      <c r="F153" s="36" t="str">
        <f>CLEAN('Информация об ОО'!F148)</f>
        <v/>
      </c>
      <c r="G153" s="36" t="str">
        <f>CLEAN('Информация об ОО'!G148)</f>
        <v/>
      </c>
    </row>
    <row r="154" spans="1:7" hidden="1" x14ac:dyDescent="0.25">
      <c r="A154" s="36" t="str">
        <f>CLEAN('Информация об ОО'!G168)</f>
        <v/>
      </c>
      <c r="B154" s="36" t="s">
        <v>368</v>
      </c>
      <c r="C154" s="36" t="str">
        <f>CLEAN('Информация об ОО'!F168)</f>
        <v>80-90 годы XX века</v>
      </c>
      <c r="F154" s="36" t="str">
        <f>CLEAN('Информация об ОО'!F149)</f>
        <v>1-4 классы</v>
      </c>
      <c r="G154" s="36" t="str">
        <f>CLEAN('Информация об ОО'!G149)</f>
        <v/>
      </c>
    </row>
    <row r="155" spans="1:7" hidden="1" x14ac:dyDescent="0.25">
      <c r="A155" s="36" t="str">
        <f>CLEAN('Информация об ОО'!G169)</f>
        <v/>
      </c>
      <c r="B155" s="36" t="s">
        <v>368</v>
      </c>
      <c r="C155" s="36" t="str">
        <f>CLEAN('Информация об ОО'!F169)</f>
        <v>2000-е годы</v>
      </c>
      <c r="F155" s="36" t="str">
        <f>CLEAN('Информация об ОО'!F150)</f>
        <v>5-7 классы</v>
      </c>
      <c r="G155" s="36" t="str">
        <f>CLEAN('Информация об ОО'!G150)</f>
        <v/>
      </c>
    </row>
    <row r="156" spans="1:7" hidden="1" x14ac:dyDescent="0.25">
      <c r="A156" s="36" t="str">
        <f>CLEAN('Информация об ОО'!G170)</f>
        <v/>
      </c>
      <c r="B156" s="36" t="s">
        <v>368</v>
      </c>
      <c r="C156" s="36" t="str">
        <f>CLEAN('Информация об ОО'!F170)</f>
        <v>после 2010 года</v>
      </c>
      <c r="F156" s="36" t="str">
        <f>CLEAN('Информация об ОО'!F151)</f>
        <v>8-9 классы</v>
      </c>
      <c r="G156" s="36" t="str">
        <f>CLEAN('Информация об ОО'!G151)</f>
        <v/>
      </c>
    </row>
    <row r="157" spans="1:7" hidden="1" x14ac:dyDescent="0.25">
      <c r="A157" s="36" t="str">
        <f>CLEAN('Информация об ОО'!G172)</f>
        <v/>
      </c>
      <c r="B157" s="36" t="s">
        <v>369</v>
      </c>
      <c r="C157" s="36" t="str">
        <f>CLEAN('Информация об ОО'!F172)</f>
        <v>средства федерального бюджета</v>
      </c>
      <c r="F157" s="36" t="str">
        <f>CLEAN('Информация об ОО'!F152)</f>
        <v/>
      </c>
      <c r="G157" s="36" t="str">
        <f>CLEAN('Информация об ОО'!G152)</f>
        <v/>
      </c>
    </row>
    <row r="158" spans="1:7" hidden="1" x14ac:dyDescent="0.25">
      <c r="A158" s="36" t="str">
        <f>CLEAN('Информация об ОО'!G173)</f>
        <v/>
      </c>
      <c r="B158" s="36" t="s">
        <v>369</v>
      </c>
      <c r="C158" s="36" t="str">
        <f>CLEAN('Информация об ОО'!F173)</f>
        <v>средства регионального, муниципального бюджетов</v>
      </c>
      <c r="F158" s="36" t="str">
        <f>CLEAN('Информация об ОО'!F153)</f>
        <v/>
      </c>
      <c r="G158" s="36" t="str">
        <f>CLEAN('Информация об ОО'!G153)</f>
        <v/>
      </c>
    </row>
    <row r="159" spans="1:7" hidden="1" x14ac:dyDescent="0.25">
      <c r="A159" s="36" t="str">
        <f>CLEAN('Информация об ОО'!G174)</f>
        <v/>
      </c>
      <c r="B159" s="36" t="s">
        <v>369</v>
      </c>
      <c r="C159" s="36" t="str">
        <f>CLEAN('Информация об ОО'!F174)</f>
        <v>платные услуги</v>
      </c>
      <c r="F159" s="36" t="str">
        <f>CLEAN('Информация об ОО'!F154)</f>
        <v>обучающиеся из неполных семей</v>
      </c>
      <c r="G159" s="36" t="str">
        <f>CLEAN('Информация об ОО'!G154)</f>
        <v/>
      </c>
    </row>
    <row r="160" spans="1:7" hidden="1" x14ac:dyDescent="0.25">
      <c r="A160" s="36" t="str">
        <f>CLEAN('Информация об ОО'!G175)</f>
        <v/>
      </c>
      <c r="B160" s="36" t="s">
        <v>369</v>
      </c>
      <c r="C160" s="36" t="str">
        <f>CLEAN('Информация об ОО'!F175)</f>
        <v>сдача помещений в аренду</v>
      </c>
      <c r="F160" s="36" t="str">
        <f>CLEAN('Информация об ОО'!F155)</f>
        <v>обучающиеся из многодетных семей</v>
      </c>
      <c r="G160" s="36" t="str">
        <f>CLEAN('Информация об ОО'!G155)</f>
        <v/>
      </c>
    </row>
    <row r="161" spans="1:7" hidden="1" x14ac:dyDescent="0.25">
      <c r="A161" s="36" t="str">
        <f>CLEAN('Информация об ОО'!G176)</f>
        <v/>
      </c>
      <c r="B161" s="36" t="s">
        <v>369</v>
      </c>
      <c r="C161" s="36" t="str">
        <f>CLEAN('Информация об ОО'!F176)</f>
        <v>безвозмездные поступления, в том числе пожертвования</v>
      </c>
      <c r="F161" s="36" t="str">
        <f>CLEAN('Информация об ОО'!F156)</f>
        <v>обучающиеся, у которых оба родителя или единственный родитель имеет высшее образование</v>
      </c>
      <c r="G161" s="36" t="str">
        <f>CLEAN('Информация об ОО'!G156)</f>
        <v/>
      </c>
    </row>
    <row r="162" spans="1:7" hidden="1" x14ac:dyDescent="0.25">
      <c r="A162" s="36" t="str">
        <f>CLEAN('Информация об ОО'!G177)</f>
        <v>100</v>
      </c>
      <c r="B162" s="36" t="s">
        <v>369</v>
      </c>
      <c r="C162" s="36" t="str">
        <f>CLEAN('Информация об ОО'!F177)</f>
        <v xml:space="preserve">другое (что? впишите в ячейку ниже) </v>
      </c>
      <c r="F162" s="36" t="str">
        <f>CLEAN('Информация об ОО'!F157)</f>
        <v>обучающиеся, у которых оба родителя или единственный родитель не работают</v>
      </c>
      <c r="G162" s="36" t="str">
        <f>CLEAN('Информация об ОО'!G157)</f>
        <v/>
      </c>
    </row>
    <row r="163" spans="1:7" hidden="1" x14ac:dyDescent="0.25">
      <c r="A163" s="36" t="str">
        <f>CLEAN('Информация об ОО'!F178)</f>
        <v/>
      </c>
      <c r="B163" s="36" t="s">
        <v>369</v>
      </c>
      <c r="F163" s="36" t="str">
        <f>CLEAN('Информация об ОО'!F158)</f>
        <v/>
      </c>
      <c r="G163" s="36" t="str">
        <f>CLEAN('Информация об ОО'!G158)</f>
        <v/>
      </c>
    </row>
    <row r="164" spans="1:7" hidden="1" x14ac:dyDescent="0.25">
      <c r="A164" s="36" t="str">
        <f>CLEAN('Информация об ОО'!G179)</f>
        <v/>
      </c>
      <c r="B164" s="36" t="str">
        <f>CLEAN('Информация об ОО'!D179)</f>
        <v>46</v>
      </c>
      <c r="C164" s="36" t="str">
        <f>CLEAN('Информация об ОО'!F179)</f>
        <v/>
      </c>
      <c r="F164" s="36" t="str">
        <f>CLEAN('Информация об ОО'!F159)</f>
        <v>в 1-4 классах</v>
      </c>
      <c r="G164" s="36" t="str">
        <f>CLEAN('Информация об ОО'!G159)</f>
        <v/>
      </c>
    </row>
    <row r="165" spans="1:7" hidden="1" x14ac:dyDescent="0.25">
      <c r="A165" s="36" t="str">
        <f>CLEAN('Информация об ОО'!G180)</f>
        <v/>
      </c>
      <c r="B165" s="36" t="str">
        <f>CLEAN('Информация об ОО'!D180)</f>
        <v>47</v>
      </c>
      <c r="C165" s="36" t="str">
        <f>CLEAN('Информация об ОО'!F180)</f>
        <v/>
      </c>
      <c r="F165" s="36" t="str">
        <f>CLEAN('Информация об ОО'!F160)</f>
        <v xml:space="preserve">в 5-6 классах </v>
      </c>
      <c r="G165" s="36" t="str">
        <f>CLEAN('Информация об ОО'!G160)</f>
        <v/>
      </c>
    </row>
    <row r="166" spans="1:7" hidden="1" x14ac:dyDescent="0.25">
      <c r="A166" s="36"/>
      <c r="B166" s="36"/>
      <c r="C166" s="36"/>
      <c r="F166" s="36" t="str">
        <f>CLEAN('Информация об ОО'!F161)</f>
        <v/>
      </c>
      <c r="G166" s="36" t="str">
        <f>CLEAN('Информация об ОО'!G161)</f>
        <v/>
      </c>
    </row>
    <row r="167" spans="1:7" hidden="1" x14ac:dyDescent="0.25">
      <c r="A167" s="36"/>
      <c r="B167" s="36"/>
      <c r="C167" s="36"/>
      <c r="F167" s="36" t="str">
        <f>CLEAN('Информация об ОО'!F162)</f>
        <v/>
      </c>
      <c r="G167" s="36" t="str">
        <f>CLEAN('Информация об ОО'!G162)</f>
        <v/>
      </c>
    </row>
    <row r="168" spans="1:7" hidden="1" x14ac:dyDescent="0.25">
      <c r="A168" s="36"/>
      <c r="B168" s="36"/>
      <c r="C168" s="36"/>
      <c r="F168" s="36" t="str">
        <f>CLEAN('Информация об ОО'!F163)</f>
        <v>Этажность застройки прилегающей к ОО территории:</v>
      </c>
      <c r="G168" s="36" t="str">
        <f>CLEAN('Информация об ОО'!G163)</f>
        <v/>
      </c>
    </row>
    <row r="169" spans="1:7" hidden="1" x14ac:dyDescent="0.25">
      <c r="A169" s="36"/>
      <c r="B169" s="36"/>
      <c r="C169" s="36"/>
      <c r="F169" s="36" t="str">
        <f>CLEAN('Информация об ОО'!F164)</f>
        <v>В какие периоды застраивалась территория, прилегающая к ОО?Выберите один или несколько вариантов.</v>
      </c>
      <c r="G169" s="36" t="str">
        <f>CLEAN('Информация об ОО'!G164)</f>
        <v/>
      </c>
    </row>
    <row r="170" spans="1:7" hidden="1" x14ac:dyDescent="0.25">
      <c r="A170" s="36"/>
      <c r="B170" s="36"/>
      <c r="C170" s="36"/>
      <c r="F170" s="36" t="str">
        <f>CLEAN('Информация об ОО'!F165)</f>
        <v>до 30-х годов XX века</v>
      </c>
      <c r="G170" s="36" t="str">
        <f>CLEAN('Информация об ОО'!G165)</f>
        <v/>
      </c>
    </row>
    <row r="171" spans="1:7" hidden="1" x14ac:dyDescent="0.25">
      <c r="B171" s="36"/>
      <c r="F171" s="36" t="str">
        <f>CLEAN('Информация об ОО'!F166)</f>
        <v>30-50 годы XX века</v>
      </c>
      <c r="G171" s="36" t="str">
        <f>CLEAN('Информация об ОО'!G166)</f>
        <v/>
      </c>
    </row>
    <row r="172" spans="1:7" hidden="1" x14ac:dyDescent="0.25">
      <c r="B172" s="36"/>
      <c r="F172" s="36" t="str">
        <f>CLEAN('Информация об ОО'!F167)</f>
        <v>60-70 годы XX века</v>
      </c>
      <c r="G172" s="36" t="str">
        <f>CLEAN('Информация об ОО'!G167)</f>
        <v/>
      </c>
    </row>
    <row r="173" spans="1:7" hidden="1" x14ac:dyDescent="0.25">
      <c r="B173" s="36"/>
      <c r="F173" s="36" t="str">
        <f>CLEAN('Информация об ОО'!F168)</f>
        <v>80-90 годы XX века</v>
      </c>
      <c r="G173" s="36" t="str">
        <f>CLEAN('Информация об ОО'!G168)</f>
        <v/>
      </c>
    </row>
    <row r="174" spans="1:7" hidden="1" x14ac:dyDescent="0.25">
      <c r="B174" s="36"/>
      <c r="F174" s="36" t="str">
        <f>CLEAN('Информация об ОО'!F169)</f>
        <v>2000-е годы</v>
      </c>
      <c r="G174" s="36" t="str">
        <f>CLEAN('Информация об ОО'!G169)</f>
        <v/>
      </c>
    </row>
    <row r="175" spans="1:7" hidden="1" x14ac:dyDescent="0.25">
      <c r="B175" s="36"/>
      <c r="F175" s="36" t="str">
        <f>CLEAN('Информация об ОО'!F170)</f>
        <v>после 2010 года</v>
      </c>
      <c r="G175" s="36" t="str">
        <f>CLEAN('Информация об ОО'!G170)</f>
        <v/>
      </c>
    </row>
    <row r="176" spans="1:7" hidden="1" x14ac:dyDescent="0.25">
      <c r="B176" s="36"/>
      <c r="F176" s="36" t="str">
        <f>CLEAN('Информация об ОО'!F171)</f>
        <v/>
      </c>
      <c r="G176" s="36" t="str">
        <f>CLEAN('Информация об ОО'!G171)</f>
        <v/>
      </c>
    </row>
    <row r="177" spans="2:7" hidden="1" x14ac:dyDescent="0.25">
      <c r="B177" s="36"/>
      <c r="F177" s="36" t="str">
        <f>CLEAN('Информация об ОО'!F172)</f>
        <v>средства федерального бюджета</v>
      </c>
      <c r="G177" s="36" t="str">
        <f>CLEAN('Информация об ОО'!G172)</f>
        <v/>
      </c>
    </row>
    <row r="178" spans="2:7" hidden="1" x14ac:dyDescent="0.25">
      <c r="B178" s="36"/>
      <c r="F178" s="36" t="str">
        <f>CLEAN('Информация об ОО'!F173)</f>
        <v>средства регионального, муниципального бюджетов</v>
      </c>
      <c r="G178" s="36" t="str">
        <f>CLEAN('Информация об ОО'!G173)</f>
        <v/>
      </c>
    </row>
    <row r="179" spans="2:7" hidden="1" x14ac:dyDescent="0.25">
      <c r="B179" s="36"/>
      <c r="F179" s="36" t="str">
        <f>CLEAN('Информация об ОО'!F174)</f>
        <v>платные услуги</v>
      </c>
      <c r="G179" s="36" t="str">
        <f>CLEAN('Информация об ОО'!G174)</f>
        <v/>
      </c>
    </row>
    <row r="180" spans="2:7" hidden="1" x14ac:dyDescent="0.25">
      <c r="B180" s="36"/>
      <c r="F180" s="36" t="str">
        <f>CLEAN('Информация об ОО'!F175)</f>
        <v>сдача помещений в аренду</v>
      </c>
      <c r="G180" s="36" t="str">
        <f>CLEAN('Информация об ОО'!G175)</f>
        <v/>
      </c>
    </row>
    <row r="181" spans="2:7" hidden="1" x14ac:dyDescent="0.25">
      <c r="B181" s="36"/>
      <c r="F181" s="36" t="str">
        <f>CLEAN('Информация об ОО'!F176)</f>
        <v>безвозмездные поступления, в том числе пожертвования</v>
      </c>
      <c r="G181" s="36" t="str">
        <f>CLEAN('Информация об ОО'!G176)</f>
        <v/>
      </c>
    </row>
    <row r="182" spans="2:7" hidden="1" x14ac:dyDescent="0.25">
      <c r="B182" s="36"/>
      <c r="F182" s="36" t="str">
        <f>CLEAN('Информация об ОО'!F177)</f>
        <v xml:space="preserve">другое (что? впишите в ячейку ниже) </v>
      </c>
      <c r="G182" s="36" t="str">
        <f>CLEAN('Информация об ОО'!G177)</f>
        <v>100</v>
      </c>
    </row>
    <row r="183" spans="2:7" hidden="1" x14ac:dyDescent="0.25">
      <c r="B183" s="36"/>
      <c r="F183" s="36" t="str">
        <f>CLEAN('Информация об ОО'!F178)</f>
        <v/>
      </c>
      <c r="G183" s="36" t="str">
        <f>CLEAN('Информация об ОО'!G178)</f>
        <v/>
      </c>
    </row>
    <row r="184" spans="2:7" hidden="1" x14ac:dyDescent="0.25">
      <c r="B184" s="36"/>
      <c r="F184" s="36" t="str">
        <f>CLEAN('Информация об ОО'!F179)</f>
        <v/>
      </c>
      <c r="G184" s="36" t="str">
        <f>CLEAN('Информация об ОО'!G179)</f>
        <v/>
      </c>
    </row>
    <row r="185" spans="2:7" hidden="1" x14ac:dyDescent="0.25">
      <c r="B185" s="36"/>
      <c r="F185" s="36" t="str">
        <f>CLEAN('Информация об ОО'!F180)</f>
        <v/>
      </c>
      <c r="G185" s="36" t="str">
        <f>CLEAN('Информация об ОО'!G180)</f>
        <v/>
      </c>
    </row>
    <row r="186" spans="2:7" x14ac:dyDescent="0.25">
      <c r="B186" s="36"/>
      <c r="F186" s="36"/>
      <c r="G186" s="36"/>
    </row>
    <row r="187" spans="2:7" x14ac:dyDescent="0.25">
      <c r="B187" s="36"/>
      <c r="F187" s="36"/>
      <c r="G187" s="36"/>
    </row>
    <row r="188" spans="2:7" x14ac:dyDescent="0.25">
      <c r="B188" s="36"/>
      <c r="F188" s="36"/>
      <c r="G188" s="36"/>
    </row>
    <row r="189" spans="2:7" x14ac:dyDescent="0.25">
      <c r="B189" s="36"/>
      <c r="F189" s="36"/>
      <c r="G189" s="36"/>
    </row>
    <row r="190" spans="2:7" x14ac:dyDescent="0.25">
      <c r="B190" s="36"/>
      <c r="F190" s="36"/>
      <c r="G190" s="36"/>
    </row>
    <row r="191" spans="2:7" x14ac:dyDescent="0.25">
      <c r="B191" s="36"/>
    </row>
    <row r="192" spans="2:7" x14ac:dyDescent="0.25">
      <c r="B192" s="36"/>
    </row>
    <row r="193" spans="2:2" x14ac:dyDescent="0.25">
      <c r="B193" s="36"/>
    </row>
    <row r="194" spans="2:2" x14ac:dyDescent="0.25">
      <c r="B194" s="36"/>
    </row>
    <row r="195" spans="2:2" x14ac:dyDescent="0.25">
      <c r="B195" s="36"/>
    </row>
    <row r="196" spans="2:2" x14ac:dyDescent="0.25">
      <c r="B196" s="36"/>
    </row>
    <row r="197" spans="2:2" x14ac:dyDescent="0.25">
      <c r="B197" s="36"/>
    </row>
    <row r="198" spans="2:2" x14ac:dyDescent="0.25">
      <c r="B198" s="36"/>
    </row>
    <row r="199" spans="2:2" x14ac:dyDescent="0.25">
      <c r="B199" s="36"/>
    </row>
    <row r="200" spans="2:2" x14ac:dyDescent="0.25">
      <c r="B200" s="36"/>
    </row>
    <row r="201" spans="2:2" x14ac:dyDescent="0.25">
      <c r="B201" s="36"/>
    </row>
    <row r="202" spans="2:2" x14ac:dyDescent="0.25">
      <c r="B202" s="36"/>
    </row>
    <row r="203" spans="2:2" x14ac:dyDescent="0.25">
      <c r="B203" s="36"/>
    </row>
    <row r="204" spans="2:2" x14ac:dyDescent="0.25">
      <c r="B204" s="36"/>
    </row>
    <row r="205" spans="2:2" x14ac:dyDescent="0.25">
      <c r="B205" s="36"/>
    </row>
    <row r="206" spans="2:2" x14ac:dyDescent="0.25">
      <c r="B206" s="36"/>
    </row>
    <row r="207" spans="2:2" x14ac:dyDescent="0.25">
      <c r="B207" s="36"/>
    </row>
    <row r="208" spans="2:2" x14ac:dyDescent="0.25">
      <c r="B208" s="36"/>
    </row>
    <row r="209" spans="2:2" x14ac:dyDescent="0.25">
      <c r="B209" s="36"/>
    </row>
    <row r="210" spans="2:2" x14ac:dyDescent="0.25">
      <c r="B210" s="36"/>
    </row>
    <row r="211" spans="2:2" x14ac:dyDescent="0.25">
      <c r="B211" s="36"/>
    </row>
    <row r="212" spans="2:2" x14ac:dyDescent="0.25">
      <c r="B212" s="36"/>
    </row>
    <row r="213" spans="2:2" x14ac:dyDescent="0.25">
      <c r="B213" s="36"/>
    </row>
    <row r="214" spans="2:2" x14ac:dyDescent="0.25">
      <c r="B214" s="36"/>
    </row>
    <row r="215" spans="2:2" x14ac:dyDescent="0.25">
      <c r="B215" s="36"/>
    </row>
    <row r="216" spans="2:2" x14ac:dyDescent="0.25">
      <c r="B216" s="36"/>
    </row>
    <row r="217" spans="2:2" x14ac:dyDescent="0.25">
      <c r="B217" s="36"/>
    </row>
    <row r="218" spans="2:2" x14ac:dyDescent="0.25">
      <c r="B218" s="36"/>
    </row>
    <row r="219" spans="2:2" x14ac:dyDescent="0.25">
      <c r="B219" s="36"/>
    </row>
    <row r="220" spans="2:2" x14ac:dyDescent="0.25">
      <c r="B220" s="36"/>
    </row>
    <row r="221" spans="2:2" x14ac:dyDescent="0.25">
      <c r="B221" s="36"/>
    </row>
    <row r="222" spans="2:2" x14ac:dyDescent="0.25">
      <c r="B222" s="36"/>
    </row>
    <row r="223" spans="2:2" x14ac:dyDescent="0.25">
      <c r="B223" s="36"/>
    </row>
    <row r="224" spans="2:2" x14ac:dyDescent="0.25">
      <c r="B224" s="36"/>
    </row>
    <row r="225" spans="2:2" x14ac:dyDescent="0.25">
      <c r="B225" s="36"/>
    </row>
    <row r="226" spans="2:2" x14ac:dyDescent="0.25">
      <c r="B226" s="36"/>
    </row>
    <row r="227" spans="2:2" x14ac:dyDescent="0.25">
      <c r="B227" s="36"/>
    </row>
    <row r="228" spans="2:2" x14ac:dyDescent="0.25">
      <c r="B228" s="36"/>
    </row>
    <row r="229" spans="2:2" x14ac:dyDescent="0.25">
      <c r="B229" s="36"/>
    </row>
    <row r="230" spans="2:2" x14ac:dyDescent="0.25">
      <c r="B230" s="36"/>
    </row>
    <row r="231" spans="2:2" x14ac:dyDescent="0.25">
      <c r="B231" s="36"/>
    </row>
    <row r="232" spans="2:2" x14ac:dyDescent="0.25">
      <c r="B232" s="36"/>
    </row>
    <row r="233" spans="2:2" x14ac:dyDescent="0.25">
      <c r="B233" s="36"/>
    </row>
    <row r="234" spans="2:2" x14ac:dyDescent="0.25">
      <c r="B234" s="36"/>
    </row>
    <row r="235" spans="2:2" x14ac:dyDescent="0.25">
      <c r="B235" s="36"/>
    </row>
    <row r="236" spans="2:2" x14ac:dyDescent="0.25">
      <c r="B236" s="36"/>
    </row>
    <row r="237" spans="2:2" x14ac:dyDescent="0.25">
      <c r="B237" s="36"/>
    </row>
    <row r="238" spans="2:2" x14ac:dyDescent="0.25">
      <c r="B238" s="36"/>
    </row>
    <row r="239" spans="2:2" x14ac:dyDescent="0.25">
      <c r="B239" s="36"/>
    </row>
    <row r="240" spans="2:2" x14ac:dyDescent="0.25">
      <c r="B240" s="36"/>
    </row>
    <row r="241" spans="2:2" x14ac:dyDescent="0.25">
      <c r="B241" s="36"/>
    </row>
    <row r="242" spans="2:2" x14ac:dyDescent="0.25">
      <c r="B242" s="36"/>
    </row>
    <row r="243" spans="2:2" x14ac:dyDescent="0.25">
      <c r="B243" s="36"/>
    </row>
    <row r="244" spans="2:2" x14ac:dyDescent="0.25">
      <c r="B244" s="36"/>
    </row>
    <row r="245" spans="2:2" x14ac:dyDescent="0.25">
      <c r="B245" s="36"/>
    </row>
    <row r="246" spans="2:2" x14ac:dyDescent="0.25">
      <c r="B246" s="36"/>
    </row>
    <row r="247" spans="2:2" x14ac:dyDescent="0.25">
      <c r="B247" s="36"/>
    </row>
    <row r="248" spans="2:2" x14ac:dyDescent="0.25">
      <c r="B248" s="36"/>
    </row>
    <row r="249" spans="2:2" x14ac:dyDescent="0.25">
      <c r="B249" s="36"/>
    </row>
    <row r="250" spans="2:2" x14ac:dyDescent="0.25">
      <c r="B250" s="36"/>
    </row>
    <row r="251" spans="2:2" x14ac:dyDescent="0.25">
      <c r="B251" s="36"/>
    </row>
    <row r="252" spans="2:2" x14ac:dyDescent="0.25">
      <c r="B252" s="36"/>
    </row>
    <row r="253" spans="2:2" x14ac:dyDescent="0.25">
      <c r="B253" s="36"/>
    </row>
    <row r="254" spans="2:2" x14ac:dyDescent="0.25">
      <c r="B254" s="36"/>
    </row>
    <row r="255" spans="2:2" x14ac:dyDescent="0.25">
      <c r="B255" s="36"/>
    </row>
    <row r="256" spans="2:2" x14ac:dyDescent="0.25">
      <c r="B256" s="36"/>
    </row>
    <row r="257" spans="2:2" x14ac:dyDescent="0.25">
      <c r="B257" s="36"/>
    </row>
    <row r="258" spans="2:2" x14ac:dyDescent="0.25">
      <c r="B258" s="36"/>
    </row>
    <row r="259" spans="2:2" x14ac:dyDescent="0.25">
      <c r="B259" s="36"/>
    </row>
    <row r="260" spans="2:2" x14ac:dyDescent="0.25">
      <c r="B260" s="36"/>
    </row>
    <row r="261" spans="2:2" x14ac:dyDescent="0.25">
      <c r="B261" s="36"/>
    </row>
    <row r="262" spans="2:2" x14ac:dyDescent="0.25">
      <c r="B262" s="36"/>
    </row>
    <row r="263" spans="2:2" x14ac:dyDescent="0.25">
      <c r="B263" s="36"/>
    </row>
    <row r="264" spans="2:2" x14ac:dyDescent="0.25">
      <c r="B264" s="36"/>
    </row>
    <row r="265" spans="2:2" x14ac:dyDescent="0.25">
      <c r="B265" s="36"/>
    </row>
    <row r="266" spans="2:2" x14ac:dyDescent="0.25">
      <c r="B266" s="36"/>
    </row>
    <row r="267" spans="2:2" x14ac:dyDescent="0.25">
      <c r="B267" s="36"/>
    </row>
    <row r="268" spans="2:2" x14ac:dyDescent="0.25">
      <c r="B268" s="36"/>
    </row>
    <row r="269" spans="2:2" x14ac:dyDescent="0.25">
      <c r="B269" s="36"/>
    </row>
    <row r="270" spans="2:2" x14ac:dyDescent="0.25">
      <c r="B270" s="36"/>
    </row>
    <row r="271" spans="2:2" x14ac:dyDescent="0.25">
      <c r="B271" s="36"/>
    </row>
    <row r="272" spans="2:2" x14ac:dyDescent="0.25">
      <c r="B272" s="36"/>
    </row>
    <row r="273" spans="2:2" x14ac:dyDescent="0.25">
      <c r="B273" s="36"/>
    </row>
    <row r="274" spans="2:2" x14ac:dyDescent="0.25">
      <c r="B274" s="36"/>
    </row>
    <row r="275" spans="2:2" x14ac:dyDescent="0.25">
      <c r="B275" s="36"/>
    </row>
    <row r="276" spans="2:2" x14ac:dyDescent="0.25">
      <c r="B276" s="36"/>
    </row>
    <row r="277" spans="2:2" x14ac:dyDescent="0.25">
      <c r="B277" s="36"/>
    </row>
    <row r="278" spans="2:2" x14ac:dyDescent="0.25">
      <c r="B278" s="36"/>
    </row>
    <row r="279" spans="2:2" x14ac:dyDescent="0.25">
      <c r="B279" s="36"/>
    </row>
    <row r="280" spans="2:2" x14ac:dyDescent="0.25">
      <c r="B280" s="36"/>
    </row>
    <row r="281" spans="2:2" x14ac:dyDescent="0.25">
      <c r="B281" s="36"/>
    </row>
    <row r="282" spans="2:2" x14ac:dyDescent="0.25">
      <c r="B282" s="36"/>
    </row>
    <row r="283" spans="2:2" x14ac:dyDescent="0.25">
      <c r="B283" s="36"/>
    </row>
    <row r="284" spans="2:2" x14ac:dyDescent="0.25">
      <c r="B284" s="36"/>
    </row>
    <row r="285" spans="2:2" x14ac:dyDescent="0.25">
      <c r="B285" s="36"/>
    </row>
    <row r="286" spans="2:2" x14ac:dyDescent="0.25">
      <c r="B286" s="36"/>
    </row>
    <row r="287" spans="2:2" x14ac:dyDescent="0.25">
      <c r="B287" s="36"/>
    </row>
    <row r="288" spans="2:2" x14ac:dyDescent="0.25">
      <c r="B288" s="36"/>
    </row>
    <row r="289" spans="2:2" x14ac:dyDescent="0.25">
      <c r="B289" s="36"/>
    </row>
    <row r="290" spans="2:2" x14ac:dyDescent="0.25">
      <c r="B290" s="36"/>
    </row>
    <row r="291" spans="2:2" x14ac:dyDescent="0.25">
      <c r="B291" s="36"/>
    </row>
    <row r="292" spans="2:2" x14ac:dyDescent="0.25">
      <c r="B292" s="36"/>
    </row>
    <row r="293" spans="2:2" x14ac:dyDescent="0.25">
      <c r="B293" s="36"/>
    </row>
    <row r="294" spans="2:2" x14ac:dyDescent="0.25">
      <c r="B294" s="36"/>
    </row>
    <row r="295" spans="2:2" x14ac:dyDescent="0.25">
      <c r="B295" s="36"/>
    </row>
    <row r="296" spans="2:2" x14ac:dyDescent="0.25">
      <c r="B296" s="36"/>
    </row>
    <row r="297" spans="2:2" x14ac:dyDescent="0.25">
      <c r="B297" s="36"/>
    </row>
    <row r="298" spans="2:2" x14ac:dyDescent="0.25">
      <c r="B298" s="36"/>
    </row>
    <row r="299" spans="2:2" x14ac:dyDescent="0.25">
      <c r="B299" s="36"/>
    </row>
    <row r="300" spans="2:2" x14ac:dyDescent="0.25">
      <c r="B300" s="36"/>
    </row>
    <row r="301" spans="2:2" x14ac:dyDescent="0.25">
      <c r="B301" s="36"/>
    </row>
    <row r="302" spans="2:2" x14ac:dyDescent="0.25">
      <c r="B302" s="36"/>
    </row>
    <row r="303" spans="2:2" x14ac:dyDescent="0.25">
      <c r="B303" s="36"/>
    </row>
    <row r="304" spans="2:2" x14ac:dyDescent="0.25">
      <c r="B304" s="36"/>
    </row>
    <row r="305" spans="2:2" x14ac:dyDescent="0.25">
      <c r="B305" s="36"/>
    </row>
    <row r="306" spans="2:2" x14ac:dyDescent="0.25">
      <c r="B306" s="36"/>
    </row>
    <row r="307" spans="2:2" x14ac:dyDescent="0.25">
      <c r="B307" s="36"/>
    </row>
    <row r="308" spans="2:2" x14ac:dyDescent="0.25">
      <c r="B308" s="36"/>
    </row>
    <row r="309" spans="2:2" x14ac:dyDescent="0.25">
      <c r="B309" s="36"/>
    </row>
    <row r="310" spans="2:2" x14ac:dyDescent="0.25">
      <c r="B310" s="36"/>
    </row>
    <row r="311" spans="2:2" x14ac:dyDescent="0.25">
      <c r="B311" s="36"/>
    </row>
    <row r="312" spans="2:2" x14ac:dyDescent="0.25">
      <c r="B312" s="36"/>
    </row>
    <row r="313" spans="2:2" x14ac:dyDescent="0.25">
      <c r="B313" s="36"/>
    </row>
    <row r="314" spans="2:2" x14ac:dyDescent="0.25">
      <c r="B314" s="36"/>
    </row>
    <row r="315" spans="2:2" x14ac:dyDescent="0.25">
      <c r="B315" s="36"/>
    </row>
    <row r="316" spans="2:2" x14ac:dyDescent="0.25">
      <c r="B316" s="36"/>
    </row>
    <row r="317" spans="2:2" x14ac:dyDescent="0.25">
      <c r="B317" s="36"/>
    </row>
    <row r="318" spans="2:2" x14ac:dyDescent="0.25">
      <c r="B318" s="36"/>
    </row>
    <row r="319" spans="2:2" x14ac:dyDescent="0.25">
      <c r="B319" s="36"/>
    </row>
    <row r="320" spans="2:2" x14ac:dyDescent="0.25">
      <c r="B320" s="36"/>
    </row>
    <row r="321" spans="2:2" x14ac:dyDescent="0.25">
      <c r="B321" s="36"/>
    </row>
    <row r="322" spans="2:2" x14ac:dyDescent="0.25">
      <c r="B322" s="36"/>
    </row>
    <row r="323" spans="2:2" x14ac:dyDescent="0.25">
      <c r="B323" s="36"/>
    </row>
    <row r="324" spans="2:2" x14ac:dyDescent="0.25">
      <c r="B324" s="36"/>
    </row>
    <row r="325" spans="2:2" x14ac:dyDescent="0.25">
      <c r="B325" s="36"/>
    </row>
    <row r="326" spans="2:2" x14ac:dyDescent="0.25">
      <c r="B326" s="36"/>
    </row>
    <row r="327" spans="2:2" x14ac:dyDescent="0.25">
      <c r="B327" s="36"/>
    </row>
    <row r="328" spans="2:2" x14ac:dyDescent="0.25">
      <c r="B328" s="36"/>
    </row>
    <row r="329" spans="2:2" x14ac:dyDescent="0.25">
      <c r="B329" s="36"/>
    </row>
    <row r="330" spans="2:2" x14ac:dyDescent="0.25">
      <c r="B330" s="36"/>
    </row>
    <row r="331" spans="2:2" x14ac:dyDescent="0.25">
      <c r="B331" s="36"/>
    </row>
    <row r="332" spans="2:2" x14ac:dyDescent="0.25">
      <c r="B332" s="36"/>
    </row>
    <row r="333" spans="2:2" x14ac:dyDescent="0.25">
      <c r="B333" s="36"/>
    </row>
    <row r="334" spans="2:2" x14ac:dyDescent="0.25">
      <c r="B334" s="36"/>
    </row>
    <row r="335" spans="2:2" x14ac:dyDescent="0.25">
      <c r="B335" s="36"/>
    </row>
    <row r="336" spans="2:2" x14ac:dyDescent="0.25">
      <c r="B336" s="36"/>
    </row>
    <row r="337" spans="2:2" x14ac:dyDescent="0.25">
      <c r="B337" s="36"/>
    </row>
    <row r="338" spans="2:2" x14ac:dyDescent="0.25">
      <c r="B338" s="36"/>
    </row>
    <row r="339" spans="2:2" x14ac:dyDescent="0.25">
      <c r="B339" s="36"/>
    </row>
    <row r="340" spans="2:2" x14ac:dyDescent="0.25">
      <c r="B340" s="36"/>
    </row>
    <row r="341" spans="2:2" x14ac:dyDescent="0.25">
      <c r="B341" s="36"/>
    </row>
    <row r="342" spans="2:2" x14ac:dyDescent="0.25">
      <c r="B342" s="36"/>
    </row>
    <row r="343" spans="2:2" x14ac:dyDescent="0.25">
      <c r="B343" s="36"/>
    </row>
    <row r="344" spans="2:2" x14ac:dyDescent="0.25">
      <c r="B344" s="36"/>
    </row>
    <row r="345" spans="2:2" x14ac:dyDescent="0.25">
      <c r="B345" s="36"/>
    </row>
    <row r="346" spans="2:2" x14ac:dyDescent="0.25">
      <c r="B346" s="36"/>
    </row>
    <row r="347" spans="2:2" x14ac:dyDescent="0.25">
      <c r="B347" s="36"/>
    </row>
    <row r="348" spans="2:2" x14ac:dyDescent="0.25">
      <c r="B348" s="36"/>
    </row>
    <row r="349" spans="2:2" x14ac:dyDescent="0.25">
      <c r="B349" s="36"/>
    </row>
    <row r="350" spans="2:2" x14ac:dyDescent="0.25">
      <c r="B350" s="36"/>
    </row>
    <row r="351" spans="2:2" x14ac:dyDescent="0.25">
      <c r="B351" s="36"/>
    </row>
    <row r="352" spans="2:2" x14ac:dyDescent="0.25">
      <c r="B352" s="36"/>
    </row>
    <row r="353" spans="2:2" x14ac:dyDescent="0.25">
      <c r="B353" s="36"/>
    </row>
    <row r="354" spans="2:2" x14ac:dyDescent="0.25">
      <c r="B354" s="36"/>
    </row>
    <row r="355" spans="2:2" x14ac:dyDescent="0.25">
      <c r="B355" s="36"/>
    </row>
    <row r="356" spans="2:2" x14ac:dyDescent="0.25">
      <c r="B356" s="36"/>
    </row>
    <row r="357" spans="2:2" x14ac:dyDescent="0.25">
      <c r="B357" s="36"/>
    </row>
    <row r="358" spans="2:2" x14ac:dyDescent="0.25">
      <c r="B358" s="36"/>
    </row>
    <row r="359" spans="2:2" x14ac:dyDescent="0.25">
      <c r="B359" s="36"/>
    </row>
    <row r="360" spans="2:2" x14ac:dyDescent="0.25">
      <c r="B360" s="36"/>
    </row>
    <row r="361" spans="2:2" x14ac:dyDescent="0.25">
      <c r="B361" s="36"/>
    </row>
    <row r="362" spans="2:2" x14ac:dyDescent="0.25">
      <c r="B362" s="36"/>
    </row>
    <row r="363" spans="2:2" x14ac:dyDescent="0.25">
      <c r="B363" s="36"/>
    </row>
    <row r="364" spans="2:2" x14ac:dyDescent="0.25">
      <c r="B364" s="36"/>
    </row>
    <row r="365" spans="2:2" x14ac:dyDescent="0.25">
      <c r="B365" s="36"/>
    </row>
    <row r="366" spans="2:2" x14ac:dyDescent="0.25">
      <c r="B366" s="36"/>
    </row>
    <row r="367" spans="2:2" x14ac:dyDescent="0.25">
      <c r="B367" s="36"/>
    </row>
    <row r="368" spans="2:2" x14ac:dyDescent="0.25">
      <c r="B368" s="36"/>
    </row>
    <row r="369" spans="2:2" x14ac:dyDescent="0.25">
      <c r="B369" s="36"/>
    </row>
    <row r="370" spans="2:2" x14ac:dyDescent="0.25">
      <c r="B370" s="36"/>
    </row>
    <row r="371" spans="2:2" x14ac:dyDescent="0.25">
      <c r="B371" s="36"/>
    </row>
    <row r="372" spans="2:2" x14ac:dyDescent="0.25">
      <c r="B372" s="36"/>
    </row>
    <row r="373" spans="2:2" x14ac:dyDescent="0.25">
      <c r="B373" s="36"/>
    </row>
    <row r="374" spans="2:2" x14ac:dyDescent="0.25">
      <c r="B374" s="36"/>
    </row>
    <row r="375" spans="2:2" x14ac:dyDescent="0.25">
      <c r="B375" s="36"/>
    </row>
    <row r="376" spans="2:2" x14ac:dyDescent="0.25">
      <c r="B376" s="36"/>
    </row>
    <row r="377" spans="2:2" x14ac:dyDescent="0.25">
      <c r="B377" s="36"/>
    </row>
    <row r="378" spans="2:2" x14ac:dyDescent="0.25">
      <c r="B378" s="36"/>
    </row>
    <row r="379" spans="2:2" x14ac:dyDescent="0.25">
      <c r="B379" s="36"/>
    </row>
    <row r="380" spans="2:2" x14ac:dyDescent="0.25">
      <c r="B380" s="36"/>
    </row>
    <row r="381" spans="2:2" x14ac:dyDescent="0.25">
      <c r="B381" s="36"/>
    </row>
    <row r="382" spans="2:2" x14ac:dyDescent="0.25">
      <c r="B382" s="36"/>
    </row>
    <row r="383" spans="2:2" x14ac:dyDescent="0.25">
      <c r="B383" s="36"/>
    </row>
    <row r="384" spans="2:2" x14ac:dyDescent="0.25">
      <c r="B384" s="36"/>
    </row>
    <row r="385" spans="2:2" x14ac:dyDescent="0.25">
      <c r="B385" s="36"/>
    </row>
    <row r="386" spans="2:2" x14ac:dyDescent="0.25">
      <c r="B386" s="36"/>
    </row>
    <row r="387" spans="2:2" x14ac:dyDescent="0.25">
      <c r="B387" s="36"/>
    </row>
    <row r="388" spans="2:2" x14ac:dyDescent="0.25">
      <c r="B388" s="36"/>
    </row>
    <row r="389" spans="2:2" x14ac:dyDescent="0.25">
      <c r="B389" s="36"/>
    </row>
    <row r="390" spans="2:2" x14ac:dyDescent="0.25">
      <c r="B390" s="36"/>
    </row>
    <row r="391" spans="2:2" x14ac:dyDescent="0.25">
      <c r="B391" s="36"/>
    </row>
    <row r="392" spans="2:2" x14ac:dyDescent="0.25">
      <c r="B392" s="36"/>
    </row>
    <row r="393" spans="2:2" x14ac:dyDescent="0.25">
      <c r="B393" s="36"/>
    </row>
    <row r="394" spans="2:2" x14ac:dyDescent="0.25">
      <c r="B394" s="36"/>
    </row>
    <row r="395" spans="2:2" x14ac:dyDescent="0.25">
      <c r="B395" s="36"/>
    </row>
    <row r="396" spans="2:2" x14ac:dyDescent="0.25">
      <c r="B396" s="36"/>
    </row>
  </sheetData>
  <sheetProtection password="CF72" sheet="1" selectLockedCells="1"/>
  <phoneticPr fontId="35" type="noConversion"/>
  <conditionalFormatting sqref="B4">
    <cfRule type="expression" dxfId="0" priority="1" stopIfTrue="1">
      <formula>B2=1</formula>
    </cfRule>
  </conditionalFormatting>
  <pageMargins left="0.7" right="0.7" top="0.75" bottom="0.75" header="0.3" footer="0.3"/>
  <pageSetup paperSize="9"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15"/>
  <sheetViews>
    <sheetView topLeftCell="IV43" workbookViewId="0">
      <selection activeCell="A43" sqref="A1:IV65536"/>
    </sheetView>
  </sheetViews>
  <sheetFormatPr defaultColWidth="0" defaultRowHeight="15" x14ac:dyDescent="0.25"/>
  <sheetData>
    <row r="1" spans="1:35" x14ac:dyDescent="0.25">
      <c r="C1" t="s">
        <v>60</v>
      </c>
      <c r="E1" t="s">
        <v>31</v>
      </c>
      <c r="G1">
        <f>(1000000-100000)/G2/2</f>
        <v>467.28971962616822</v>
      </c>
      <c r="J1" s="1"/>
      <c r="K1" s="1"/>
      <c r="L1" s="1"/>
      <c r="M1" s="1"/>
      <c r="N1" s="1"/>
      <c r="O1" s="1" t="s">
        <v>109</v>
      </c>
      <c r="P1" s="1" t="s">
        <v>21</v>
      </c>
      <c r="Q1" s="57" t="s">
        <v>76</v>
      </c>
      <c r="S1" s="57"/>
      <c r="T1" s="57"/>
      <c r="U1" s="57"/>
      <c r="V1" s="57" t="s">
        <v>180</v>
      </c>
      <c r="W1" s="57"/>
      <c r="X1" s="57"/>
      <c r="Y1" s="57"/>
      <c r="Z1" s="57"/>
      <c r="AA1" s="57"/>
      <c r="AB1" s="57"/>
      <c r="AC1" s="57"/>
      <c r="AD1" s="57"/>
      <c r="AE1" s="57"/>
      <c r="AF1" s="57"/>
      <c r="AG1" s="57"/>
      <c r="AH1" s="57"/>
      <c r="AI1" s="57"/>
    </row>
    <row r="2" spans="1:35" x14ac:dyDescent="0.25">
      <c r="A2" t="s">
        <v>35</v>
      </c>
      <c r="C2">
        <v>2</v>
      </c>
      <c r="E2" t="s">
        <v>29</v>
      </c>
      <c r="G2">
        <v>963</v>
      </c>
      <c r="J2" s="1" t="s">
        <v>33</v>
      </c>
      <c r="K2" s="1">
        <v>1</v>
      </c>
      <c r="L2" s="1"/>
      <c r="M2" s="1"/>
      <c r="N2" s="1"/>
      <c r="O2" s="1" t="s">
        <v>108</v>
      </c>
      <c r="P2" s="1" t="s">
        <v>32</v>
      </c>
      <c r="Q2" s="57" t="s">
        <v>77</v>
      </c>
      <c r="S2" s="57"/>
      <c r="T2" s="57"/>
      <c r="U2" s="57">
        <v>1</v>
      </c>
      <c r="V2" s="57"/>
      <c r="W2" s="57"/>
      <c r="X2" s="57"/>
      <c r="Y2" s="57"/>
      <c r="Z2" s="57"/>
      <c r="AA2" s="57"/>
      <c r="AB2" s="57"/>
      <c r="AC2" s="57"/>
      <c r="AD2" s="57"/>
      <c r="AE2" s="57"/>
      <c r="AF2" s="57"/>
      <c r="AG2" s="57"/>
      <c r="AH2" s="57"/>
      <c r="AI2" s="57"/>
    </row>
    <row r="3" spans="1:35" x14ac:dyDescent="0.25">
      <c r="A3" t="s">
        <v>36</v>
      </c>
      <c r="C3">
        <v>5</v>
      </c>
      <c r="E3" t="s">
        <v>30</v>
      </c>
      <c r="J3" s="1" t="s">
        <v>28</v>
      </c>
      <c r="K3" s="1">
        <v>2</v>
      </c>
      <c r="L3" s="1"/>
      <c r="M3" s="1"/>
      <c r="N3" s="1"/>
      <c r="O3" s="1" t="s">
        <v>107</v>
      </c>
      <c r="P3" s="1">
        <v>5</v>
      </c>
      <c r="Q3" s="57" t="s">
        <v>105</v>
      </c>
      <c r="S3" s="57" t="s">
        <v>183</v>
      </c>
      <c r="T3" s="57"/>
      <c r="U3" s="57">
        <v>2</v>
      </c>
      <c r="V3" s="57"/>
      <c r="W3" s="57" t="s">
        <v>185</v>
      </c>
      <c r="X3" s="57" t="s">
        <v>186</v>
      </c>
      <c r="Y3" s="57"/>
      <c r="Z3" s="57" t="s">
        <v>76</v>
      </c>
      <c r="AA3" s="57" t="s">
        <v>188</v>
      </c>
      <c r="AB3" s="57"/>
      <c r="AC3" s="57" t="s">
        <v>189</v>
      </c>
      <c r="AD3" s="57"/>
      <c r="AE3" s="57"/>
      <c r="AF3" s="57" t="s">
        <v>190</v>
      </c>
      <c r="AG3" s="57"/>
      <c r="AH3" s="57"/>
      <c r="AI3" s="57"/>
    </row>
    <row r="4" spans="1:35" x14ac:dyDescent="0.25">
      <c r="A4" t="s">
        <v>37</v>
      </c>
      <c r="J4" s="1"/>
      <c r="K4" s="1"/>
      <c r="L4" s="1"/>
      <c r="M4" s="1"/>
      <c r="N4" s="1"/>
      <c r="O4" s="1"/>
      <c r="P4" s="1">
        <v>4</v>
      </c>
      <c r="Q4" s="57" t="s">
        <v>78</v>
      </c>
      <c r="S4" s="57" t="s">
        <v>191</v>
      </c>
      <c r="T4" s="57"/>
      <c r="U4" s="57">
        <v>3</v>
      </c>
      <c r="V4" s="57"/>
      <c r="W4" s="57">
        <v>1</v>
      </c>
      <c r="X4" s="63" t="s">
        <v>192</v>
      </c>
      <c r="Y4" s="57"/>
      <c r="Z4" s="58" t="s">
        <v>193</v>
      </c>
      <c r="AA4" s="57">
        <v>2009</v>
      </c>
      <c r="AB4" s="57"/>
      <c r="AC4" s="57" t="s">
        <v>194</v>
      </c>
      <c r="AD4" s="57"/>
      <c r="AE4" s="57"/>
      <c r="AF4" s="57" t="s">
        <v>195</v>
      </c>
      <c r="AG4" s="57"/>
      <c r="AH4" s="57"/>
      <c r="AI4" s="57"/>
    </row>
    <row r="5" spans="1:35" x14ac:dyDescent="0.25">
      <c r="A5" t="s">
        <v>38</v>
      </c>
      <c r="C5" s="57" t="s">
        <v>0</v>
      </c>
      <c r="J5" s="1"/>
      <c r="K5" s="1"/>
      <c r="L5" s="1"/>
      <c r="M5" s="1"/>
      <c r="N5" s="1"/>
      <c r="O5" s="1"/>
      <c r="P5" s="1">
        <v>3</v>
      </c>
      <c r="Q5" s="57" t="s">
        <v>106</v>
      </c>
      <c r="S5" s="57" t="s">
        <v>196</v>
      </c>
      <c r="T5" s="57"/>
      <c r="U5" s="57">
        <v>4</v>
      </c>
      <c r="V5" s="57"/>
      <c r="W5" s="57">
        <v>2</v>
      </c>
      <c r="X5" s="63" t="s">
        <v>197</v>
      </c>
      <c r="Y5" s="57"/>
      <c r="Z5" s="57" t="s">
        <v>77</v>
      </c>
      <c r="AA5" s="57">
        <v>2010</v>
      </c>
      <c r="AB5" s="57"/>
      <c r="AC5" s="57" t="s">
        <v>198</v>
      </c>
      <c r="AD5" s="57"/>
      <c r="AE5" s="57"/>
      <c r="AF5" s="57" t="s">
        <v>199</v>
      </c>
      <c r="AG5" s="57"/>
      <c r="AH5" s="57"/>
      <c r="AI5" s="57"/>
    </row>
    <row r="6" spans="1:35" x14ac:dyDescent="0.25">
      <c r="A6" t="s">
        <v>39</v>
      </c>
      <c r="C6" s="57" t="s">
        <v>3</v>
      </c>
      <c r="J6" s="1"/>
      <c r="K6" s="1"/>
      <c r="L6" s="1"/>
      <c r="M6" s="1"/>
      <c r="N6" s="1"/>
      <c r="O6" s="1"/>
      <c r="P6" s="1">
        <v>2</v>
      </c>
      <c r="Q6" s="57" t="s">
        <v>79</v>
      </c>
      <c r="S6" s="57" t="s">
        <v>200</v>
      </c>
      <c r="T6" s="57"/>
      <c r="U6" s="57">
        <v>4</v>
      </c>
      <c r="V6" s="57"/>
      <c r="W6" s="57">
        <v>3</v>
      </c>
      <c r="X6" s="63" t="s">
        <v>201</v>
      </c>
      <c r="Y6" s="57"/>
      <c r="Z6" s="57" t="s">
        <v>105</v>
      </c>
      <c r="AA6" s="57">
        <v>2011</v>
      </c>
      <c r="AB6" s="57"/>
      <c r="AC6" s="57" t="s">
        <v>202</v>
      </c>
      <c r="AD6" s="57"/>
      <c r="AE6" s="57"/>
      <c r="AF6" s="57" t="s">
        <v>203</v>
      </c>
      <c r="AG6" s="57"/>
      <c r="AH6" s="57"/>
      <c r="AI6" s="57"/>
    </row>
    <row r="7" spans="1:35" x14ac:dyDescent="0.25">
      <c r="A7" t="s">
        <v>40</v>
      </c>
      <c r="C7" s="57" t="s">
        <v>1</v>
      </c>
      <c r="Q7" s="57" t="s">
        <v>80</v>
      </c>
      <c r="S7" s="57" t="s">
        <v>204</v>
      </c>
      <c r="T7" s="57"/>
      <c r="U7" s="57">
        <v>5</v>
      </c>
      <c r="V7" s="57"/>
      <c r="W7" s="57">
        <v>4</v>
      </c>
      <c r="X7" s="63" t="s">
        <v>208</v>
      </c>
      <c r="Y7" s="57"/>
      <c r="Z7" s="57" t="s">
        <v>78</v>
      </c>
      <c r="AA7" s="57">
        <v>2012</v>
      </c>
      <c r="AB7" s="57"/>
      <c r="AC7" s="57" t="s">
        <v>205</v>
      </c>
      <c r="AD7" s="57"/>
      <c r="AE7" s="57"/>
      <c r="AF7" s="57" t="s">
        <v>206</v>
      </c>
      <c r="AG7" s="57"/>
      <c r="AH7" s="57"/>
      <c r="AI7" s="57"/>
    </row>
    <row r="8" spans="1:35" x14ac:dyDescent="0.25">
      <c r="A8" t="s">
        <v>41</v>
      </c>
      <c r="C8" s="57" t="s">
        <v>2</v>
      </c>
      <c r="Q8" s="57" t="s">
        <v>81</v>
      </c>
      <c r="S8" s="57"/>
      <c r="T8" s="57"/>
      <c r="U8" s="57">
        <v>6</v>
      </c>
      <c r="V8" s="57"/>
      <c r="W8" s="57">
        <v>5</v>
      </c>
      <c r="X8" s="63" t="s">
        <v>209</v>
      </c>
      <c r="Y8" s="57"/>
      <c r="Z8" s="57" t="s">
        <v>106</v>
      </c>
      <c r="AA8" s="57">
        <v>2013</v>
      </c>
      <c r="AB8" s="57"/>
      <c r="AC8" s="57" t="s">
        <v>206</v>
      </c>
      <c r="AD8" s="57"/>
      <c r="AE8" s="57"/>
      <c r="AF8" s="57"/>
      <c r="AG8" s="57"/>
      <c r="AH8" s="57"/>
      <c r="AI8" s="57"/>
    </row>
    <row r="9" spans="1:35" x14ac:dyDescent="0.25">
      <c r="A9" t="s">
        <v>42</v>
      </c>
      <c r="C9" s="66" t="s">
        <v>214</v>
      </c>
      <c r="Q9" s="57" t="s">
        <v>107</v>
      </c>
      <c r="S9" s="57"/>
      <c r="T9" s="57"/>
      <c r="U9" s="57"/>
      <c r="V9" s="57"/>
      <c r="W9" s="57"/>
      <c r="X9" s="57"/>
      <c r="Y9" s="63"/>
      <c r="Z9" s="57"/>
      <c r="AA9" s="57">
        <v>2014</v>
      </c>
      <c r="AB9" s="57"/>
      <c r="AC9" s="57"/>
      <c r="AD9" s="57"/>
      <c r="AE9" s="57"/>
      <c r="AF9" s="57"/>
      <c r="AG9" s="57"/>
      <c r="AH9" s="57"/>
      <c r="AI9" s="57"/>
    </row>
    <row r="10" spans="1:35" x14ac:dyDescent="0.25">
      <c r="A10" t="s">
        <v>43</v>
      </c>
      <c r="C10" s="66" t="s">
        <v>215</v>
      </c>
      <c r="Q10" s="57" t="s">
        <v>82</v>
      </c>
    </row>
    <row r="11" spans="1:35" x14ac:dyDescent="0.25">
      <c r="A11" t="s">
        <v>44</v>
      </c>
      <c r="Q11" s="57" t="s">
        <v>83</v>
      </c>
    </row>
    <row r="12" spans="1:35" x14ac:dyDescent="0.25">
      <c r="A12" t="s">
        <v>45</v>
      </c>
      <c r="Q12" s="57" t="s">
        <v>84</v>
      </c>
    </row>
    <row r="13" spans="1:35" x14ac:dyDescent="0.25">
      <c r="A13" t="s">
        <v>46</v>
      </c>
      <c r="Q13" s="57" t="s">
        <v>85</v>
      </c>
    </row>
    <row r="14" spans="1:35" x14ac:dyDescent="0.25">
      <c r="A14" t="s">
        <v>47</v>
      </c>
      <c r="Q14" s="57" t="s">
        <v>86</v>
      </c>
    </row>
    <row r="15" spans="1:35" x14ac:dyDescent="0.25">
      <c r="A15" t="s">
        <v>48</v>
      </c>
      <c r="Q15" s="57" t="s">
        <v>108</v>
      </c>
    </row>
    <row r="16" spans="1:35" x14ac:dyDescent="0.25">
      <c r="A16" t="s">
        <v>49</v>
      </c>
      <c r="Q16" s="57" t="s">
        <v>87</v>
      </c>
    </row>
    <row r="17" spans="1:17" x14ac:dyDescent="0.25">
      <c r="A17" t="s">
        <v>50</v>
      </c>
      <c r="Q17" s="57" t="s">
        <v>88</v>
      </c>
    </row>
    <row r="18" spans="1:17" x14ac:dyDescent="0.25">
      <c r="A18" t="s">
        <v>51</v>
      </c>
      <c r="Q18" s="57" t="s">
        <v>89</v>
      </c>
    </row>
    <row r="19" spans="1:17" x14ac:dyDescent="0.25">
      <c r="A19" t="s">
        <v>52</v>
      </c>
      <c r="Q19" s="57" t="s">
        <v>90</v>
      </c>
    </row>
    <row r="20" spans="1:17" x14ac:dyDescent="0.25">
      <c r="A20" t="s">
        <v>53</v>
      </c>
      <c r="Q20" s="57" t="s">
        <v>91</v>
      </c>
    </row>
    <row r="21" spans="1:17" x14ac:dyDescent="0.25">
      <c r="A21" t="s">
        <v>54</v>
      </c>
      <c r="Q21" s="57" t="s">
        <v>92</v>
      </c>
    </row>
    <row r="22" spans="1:17" x14ac:dyDescent="0.25">
      <c r="A22" t="s">
        <v>55</v>
      </c>
      <c r="Q22" s="57" t="s">
        <v>93</v>
      </c>
    </row>
    <row r="23" spans="1:17" x14ac:dyDescent="0.25">
      <c r="A23" t="s">
        <v>56</v>
      </c>
      <c r="Q23" s="58" t="s">
        <v>94</v>
      </c>
    </row>
    <row r="24" spans="1:17" x14ac:dyDescent="0.25">
      <c r="A24" t="s">
        <v>57</v>
      </c>
      <c r="Q24" s="58" t="s">
        <v>95</v>
      </c>
    </row>
    <row r="25" spans="1:17" x14ac:dyDescent="0.25">
      <c r="A25" t="s">
        <v>58</v>
      </c>
      <c r="Q25" s="58" t="s">
        <v>96</v>
      </c>
    </row>
    <row r="26" spans="1:17" x14ac:dyDescent="0.25">
      <c r="A26" t="s">
        <v>59</v>
      </c>
      <c r="Q26" s="58" t="s">
        <v>97</v>
      </c>
    </row>
    <row r="27" spans="1:17" x14ac:dyDescent="0.25">
      <c r="Q27" s="58" t="s">
        <v>98</v>
      </c>
    </row>
    <row r="28" spans="1:17" x14ac:dyDescent="0.25">
      <c r="A28" s="67" t="s">
        <v>186</v>
      </c>
      <c r="Q28" s="58" t="s">
        <v>99</v>
      </c>
    </row>
    <row r="29" spans="1:17" x14ac:dyDescent="0.25">
      <c r="A29" t="s">
        <v>216</v>
      </c>
      <c r="Q29" s="58" t="s">
        <v>100</v>
      </c>
    </row>
    <row r="30" spans="1:17" x14ac:dyDescent="0.25">
      <c r="A30" t="s">
        <v>223</v>
      </c>
      <c r="Q30" s="58" t="s">
        <v>101</v>
      </c>
    </row>
    <row r="31" spans="1:17" x14ac:dyDescent="0.25">
      <c r="A31" t="s">
        <v>224</v>
      </c>
      <c r="Q31" s="58" t="s">
        <v>102</v>
      </c>
    </row>
    <row r="32" spans="1:17" x14ac:dyDescent="0.25">
      <c r="A32" t="s">
        <v>225</v>
      </c>
      <c r="Q32" s="57" t="s">
        <v>103</v>
      </c>
    </row>
    <row r="33" spans="1:17" x14ac:dyDescent="0.25">
      <c r="A33" t="s">
        <v>217</v>
      </c>
      <c r="Q33" s="57">
        <v>1</v>
      </c>
    </row>
    <row r="34" spans="1:17" x14ac:dyDescent="0.25">
      <c r="A34" t="s">
        <v>218</v>
      </c>
      <c r="Q34" s="57">
        <v>2</v>
      </c>
    </row>
    <row r="35" spans="1:17" x14ac:dyDescent="0.25">
      <c r="A35" t="s">
        <v>219</v>
      </c>
      <c r="Q35" s="57">
        <v>3</v>
      </c>
    </row>
    <row r="36" spans="1:17" x14ac:dyDescent="0.25">
      <c r="A36" t="s">
        <v>220</v>
      </c>
      <c r="Q36" s="57">
        <v>4</v>
      </c>
    </row>
    <row r="37" spans="1:17" x14ac:dyDescent="0.25">
      <c r="A37" t="s">
        <v>221</v>
      </c>
      <c r="Q37" s="57">
        <v>5</v>
      </c>
    </row>
    <row r="38" spans="1:17" x14ac:dyDescent="0.25">
      <c r="A38" t="s">
        <v>222</v>
      </c>
      <c r="Q38" s="57">
        <v>6</v>
      </c>
    </row>
    <row r="39" spans="1:17" x14ac:dyDescent="0.25">
      <c r="Q39" s="57">
        <v>7</v>
      </c>
    </row>
    <row r="40" spans="1:17" x14ac:dyDescent="0.25">
      <c r="A40" s="67" t="s">
        <v>184</v>
      </c>
      <c r="Q40" s="57">
        <v>8</v>
      </c>
    </row>
    <row r="41" spans="1:17" x14ac:dyDescent="0.25">
      <c r="A41" t="s">
        <v>228</v>
      </c>
      <c r="Q41" s="57">
        <v>9</v>
      </c>
    </row>
    <row r="42" spans="1:17" x14ac:dyDescent="0.25">
      <c r="A42" t="s">
        <v>229</v>
      </c>
    </row>
    <row r="44" spans="1:17" x14ac:dyDescent="0.25">
      <c r="A44" s="67" t="s">
        <v>187</v>
      </c>
    </row>
    <row r="45" spans="1:17" x14ac:dyDescent="0.25">
      <c r="A45" t="s">
        <v>29</v>
      </c>
    </row>
    <row r="46" spans="1:17" x14ac:dyDescent="0.25">
      <c r="A46" t="s">
        <v>30</v>
      </c>
    </row>
    <row r="48" spans="1:17" x14ac:dyDescent="0.25">
      <c r="A48" s="67" t="s">
        <v>239</v>
      </c>
    </row>
    <row r="49" spans="1:1" x14ac:dyDescent="0.25">
      <c r="A49" t="s">
        <v>231</v>
      </c>
    </row>
    <row r="50" spans="1:1" x14ac:dyDescent="0.25">
      <c r="A50" t="s">
        <v>232</v>
      </c>
    </row>
    <row r="51" spans="1:1" x14ac:dyDescent="0.25">
      <c r="A51" t="s">
        <v>233</v>
      </c>
    </row>
    <row r="52" spans="1:1" x14ac:dyDescent="0.25">
      <c r="A52" t="s">
        <v>234</v>
      </c>
    </row>
    <row r="53" spans="1:1" x14ac:dyDescent="0.25">
      <c r="A53" t="s">
        <v>235</v>
      </c>
    </row>
    <row r="54" spans="1:1" x14ac:dyDescent="0.25">
      <c r="A54" t="s">
        <v>236</v>
      </c>
    </row>
    <row r="55" spans="1:1" x14ac:dyDescent="0.25">
      <c r="A55" t="s">
        <v>237</v>
      </c>
    </row>
    <row r="56" spans="1:1" x14ac:dyDescent="0.25">
      <c r="A56" t="s">
        <v>238</v>
      </c>
    </row>
    <row r="58" spans="1:1" x14ac:dyDescent="0.25">
      <c r="A58" s="67" t="s">
        <v>247</v>
      </c>
    </row>
    <row r="59" spans="1:1" x14ac:dyDescent="0.25">
      <c r="A59" t="s">
        <v>243</v>
      </c>
    </row>
    <row r="60" spans="1:1" x14ac:dyDescent="0.25">
      <c r="A60" t="s">
        <v>244</v>
      </c>
    </row>
    <row r="61" spans="1:1" x14ac:dyDescent="0.25">
      <c r="A61" t="s">
        <v>245</v>
      </c>
    </row>
    <row r="62" spans="1:1" x14ac:dyDescent="0.25">
      <c r="A62" t="s">
        <v>246</v>
      </c>
    </row>
    <row r="64" spans="1:1" x14ac:dyDescent="0.25">
      <c r="A64" s="67" t="s">
        <v>262</v>
      </c>
    </row>
    <row r="65" spans="1:1" x14ac:dyDescent="0.25">
      <c r="A65" s="67" t="s">
        <v>407</v>
      </c>
    </row>
    <row r="66" spans="1:1" x14ac:dyDescent="0.25">
      <c r="A66" t="s">
        <v>259</v>
      </c>
    </row>
    <row r="67" spans="1:1" x14ac:dyDescent="0.25">
      <c r="A67" t="s">
        <v>260</v>
      </c>
    </row>
    <row r="69" spans="1:1" x14ac:dyDescent="0.25">
      <c r="A69" s="67" t="s">
        <v>278</v>
      </c>
    </row>
    <row r="70" spans="1:1" x14ac:dyDescent="0.25">
      <c r="A70">
        <v>1</v>
      </c>
    </row>
    <row r="71" spans="1:1" x14ac:dyDescent="0.25">
      <c r="A71">
        <v>2</v>
      </c>
    </row>
    <row r="72" spans="1:1" x14ac:dyDescent="0.25">
      <c r="A72">
        <v>3</v>
      </c>
    </row>
    <row r="73" spans="1:1" x14ac:dyDescent="0.25">
      <c r="A73">
        <v>4</v>
      </c>
    </row>
    <row r="74" spans="1:1" x14ac:dyDescent="0.25">
      <c r="A74">
        <v>5</v>
      </c>
    </row>
    <row r="75" spans="1:1" x14ac:dyDescent="0.25">
      <c r="A75">
        <v>6</v>
      </c>
    </row>
    <row r="76" spans="1:1" x14ac:dyDescent="0.25">
      <c r="A76">
        <v>7</v>
      </c>
    </row>
    <row r="77" spans="1:1" x14ac:dyDescent="0.25">
      <c r="A77">
        <v>8</v>
      </c>
    </row>
    <row r="78" spans="1:1" x14ac:dyDescent="0.25">
      <c r="A78">
        <v>9</v>
      </c>
    </row>
    <row r="79" spans="1:1" x14ac:dyDescent="0.25">
      <c r="A79">
        <v>10</v>
      </c>
    </row>
    <row r="80" spans="1:1" x14ac:dyDescent="0.25">
      <c r="A80">
        <v>11</v>
      </c>
    </row>
    <row r="82" spans="1:1" x14ac:dyDescent="0.25">
      <c r="A82" s="67" t="s">
        <v>283</v>
      </c>
    </row>
    <row r="83" spans="1:1" x14ac:dyDescent="0.25">
      <c r="A83" t="s">
        <v>280</v>
      </c>
    </row>
    <row r="84" spans="1:1" x14ac:dyDescent="0.25">
      <c r="A84" t="s">
        <v>281</v>
      </c>
    </row>
    <row r="85" spans="1:1" x14ac:dyDescent="0.25">
      <c r="A85" t="s">
        <v>282</v>
      </c>
    </row>
    <row r="88" spans="1:1" x14ac:dyDescent="0.25">
      <c r="A88" s="67" t="s">
        <v>292</v>
      </c>
    </row>
    <row r="89" spans="1:1" x14ac:dyDescent="0.25">
      <c r="A89" t="s">
        <v>293</v>
      </c>
    </row>
    <row r="90" spans="1:1" x14ac:dyDescent="0.25">
      <c r="A90" t="s">
        <v>294</v>
      </c>
    </row>
    <row r="91" spans="1:1" x14ac:dyDescent="0.25">
      <c r="A91" t="s">
        <v>295</v>
      </c>
    </row>
    <row r="93" spans="1:1" x14ac:dyDescent="0.25">
      <c r="A93" s="67" t="s">
        <v>324</v>
      </c>
    </row>
    <row r="94" spans="1:1" x14ac:dyDescent="0.25">
      <c r="A94" t="s">
        <v>317</v>
      </c>
    </row>
    <row r="95" spans="1:1" x14ac:dyDescent="0.25">
      <c r="A95" t="s">
        <v>318</v>
      </c>
    </row>
    <row r="96" spans="1:1" x14ac:dyDescent="0.25">
      <c r="A96" t="s">
        <v>319</v>
      </c>
    </row>
    <row r="97" spans="1:1" x14ac:dyDescent="0.25">
      <c r="A97" t="s">
        <v>320</v>
      </c>
    </row>
    <row r="98" spans="1:1" x14ac:dyDescent="0.25">
      <c r="A98" t="s">
        <v>321</v>
      </c>
    </row>
    <row r="99" spans="1:1" x14ac:dyDescent="0.25">
      <c r="A99" t="s">
        <v>322</v>
      </c>
    </row>
    <row r="100" spans="1:1" x14ac:dyDescent="0.25">
      <c r="A100" t="s">
        <v>323</v>
      </c>
    </row>
    <row r="102" spans="1:1" x14ac:dyDescent="0.25">
      <c r="A102" s="67" t="s">
        <v>332</v>
      </c>
    </row>
    <row r="103" spans="1:1" x14ac:dyDescent="0.25">
      <c r="A103" t="s">
        <v>329</v>
      </c>
    </row>
    <row r="104" spans="1:1" x14ac:dyDescent="0.25">
      <c r="A104" t="s">
        <v>330</v>
      </c>
    </row>
    <row r="105" spans="1:1" x14ac:dyDescent="0.25">
      <c r="A105" t="s">
        <v>331</v>
      </c>
    </row>
    <row r="107" spans="1:1" x14ac:dyDescent="0.25">
      <c r="A107" s="67" t="s">
        <v>334</v>
      </c>
    </row>
    <row r="108" spans="1:1" x14ac:dyDescent="0.25">
      <c r="A108" t="s">
        <v>336</v>
      </c>
    </row>
    <row r="109" spans="1:1" x14ac:dyDescent="0.25">
      <c r="A109" t="s">
        <v>337</v>
      </c>
    </row>
    <row r="110" spans="1:1" x14ac:dyDescent="0.25">
      <c r="A110" t="s">
        <v>338</v>
      </c>
    </row>
    <row r="111" spans="1:1" x14ac:dyDescent="0.25">
      <c r="A111" t="s">
        <v>339</v>
      </c>
    </row>
    <row r="112" spans="1:1" x14ac:dyDescent="0.25">
      <c r="A112" t="s">
        <v>340</v>
      </c>
    </row>
    <row r="113" spans="1:1" x14ac:dyDescent="0.25">
      <c r="A113" t="s">
        <v>333</v>
      </c>
    </row>
    <row r="115" spans="1:1" x14ac:dyDescent="0.25">
      <c r="A115" t="s">
        <v>396</v>
      </c>
    </row>
  </sheetData>
  <sheetProtection password="CF72" sheet="1" objects="1" scenarios="1"/>
  <phoneticPr fontId="35"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25</vt:i4>
      </vt:variant>
    </vt:vector>
  </HeadingPairs>
  <TitlesOfParts>
    <vt:vector size="29" baseType="lpstr">
      <vt:lpstr>Инструкция</vt:lpstr>
      <vt:lpstr>Информация об ОО</vt:lpstr>
      <vt:lpstr>otchet</vt:lpstr>
      <vt:lpstr>служ</vt:lpstr>
      <vt:lpstr>buka</vt:lpstr>
      <vt:lpstr>class</vt:lpstr>
      <vt:lpstr>commute</vt:lpstr>
      <vt:lpstr>corr</vt:lpstr>
      <vt:lpstr>danet</vt:lpstr>
      <vt:lpstr>fgos</vt:lpstr>
      <vt:lpstr>gender</vt:lpstr>
      <vt:lpstr>gorsel</vt:lpstr>
      <vt:lpstr>klass</vt:lpstr>
      <vt:lpstr>kval</vt:lpstr>
      <vt:lpstr>nasel</vt:lpstr>
      <vt:lpstr>nerusl</vt:lpstr>
      <vt:lpstr>ocen</vt:lpstr>
      <vt:lpstr>otbor</vt:lpstr>
      <vt:lpstr>otbor2</vt:lpstr>
      <vt:lpstr>otip</vt:lpstr>
      <vt:lpstr>para</vt:lpstr>
      <vt:lpstr>parall</vt:lpstr>
      <vt:lpstr>shift</vt:lpstr>
      <vt:lpstr>teach</vt:lpstr>
      <vt:lpstr>teach_s</vt:lpstr>
      <vt:lpstr>v_12</vt:lpstr>
      <vt:lpstr>v_44_1</vt:lpstr>
      <vt:lpstr>v_44_2</vt:lpstr>
      <vt:lpstr>yn_</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2017-03-05T21:43:48Z</cp:lastPrinted>
  <dcterms:created xsi:type="dcterms:W3CDTF">2006-09-16T00:00:00Z</dcterms:created>
  <dcterms:modified xsi:type="dcterms:W3CDTF">2017-03-27T12:22:34Z</dcterms:modified>
</cp:coreProperties>
</file>